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Titles" localSheetId="0">'1'!$4:$5</definedName>
    <definedName name="_xlnm.Print_Area" localSheetId="0">'1'!$A$1:$I$165</definedName>
  </definedNames>
  <calcPr fullCalcOnLoad="1"/>
</workbook>
</file>

<file path=xl/sharedStrings.xml><?xml version="1.0" encoding="utf-8"?>
<sst xmlns="http://schemas.openxmlformats.org/spreadsheetml/2006/main" count="240" uniqueCount="210">
  <si>
    <t>заправка огнетушителей</t>
  </si>
  <si>
    <t>поверка средств измерения</t>
  </si>
  <si>
    <t>проверка дымовентканалов</t>
  </si>
  <si>
    <t>замеры сопротивления</t>
  </si>
  <si>
    <t>страхование котельных</t>
  </si>
  <si>
    <t>обучен.сан.-гигиенич.навыкам</t>
  </si>
  <si>
    <t>225/1</t>
  </si>
  <si>
    <t>225/2</t>
  </si>
  <si>
    <t>226/1</t>
  </si>
  <si>
    <t>226/2</t>
  </si>
  <si>
    <t>Обслуживание АПС</t>
  </si>
  <si>
    <t>Обслуживание линии 01</t>
  </si>
  <si>
    <t xml:space="preserve">охрана </t>
  </si>
  <si>
    <t>проверка качества огнезащитной обработки</t>
  </si>
  <si>
    <t>анализы воды (бассейн)</t>
  </si>
  <si>
    <t>Обучение операторов котельных</t>
  </si>
  <si>
    <t>инструктаж операторов и поваров</t>
  </si>
  <si>
    <t>обработка территории от клещей</t>
  </si>
  <si>
    <t>Тепловые сети</t>
  </si>
  <si>
    <t>АгроЖилСервис</t>
  </si>
  <si>
    <t>223/1</t>
  </si>
  <si>
    <t>223/2</t>
  </si>
  <si>
    <t>223/4</t>
  </si>
  <si>
    <t>223/3</t>
  </si>
  <si>
    <t>электроэнергия</t>
  </si>
  <si>
    <t>оформление техпаспортов на здания, землю</t>
  </si>
  <si>
    <t>аттестация рабочих мест ОУ</t>
  </si>
  <si>
    <t>огнезащитная обработка деревянных конструкций чердачных помещений</t>
  </si>
  <si>
    <t>предрейсовое и послерейсовое освидетельствование водителей</t>
  </si>
  <si>
    <t>тех. обсл. эл. и  холод. обор.</t>
  </si>
  <si>
    <t>мониторинг транспортных средств, ретрансляция данных, ремонт модулей мониторинга</t>
  </si>
  <si>
    <t>опрессовка и ремонт систем отопления</t>
  </si>
  <si>
    <t>Экон.статья</t>
  </si>
  <si>
    <t>опл. труда и начисл.</t>
  </si>
  <si>
    <t>приобр.услуг</t>
  </si>
  <si>
    <t>связь</t>
  </si>
  <si>
    <t>транс.услуги</t>
  </si>
  <si>
    <t>газ</t>
  </si>
  <si>
    <t>кап.ремонт</t>
  </si>
  <si>
    <t>вывоз мусора</t>
  </si>
  <si>
    <t>тех. обсл. газ. обор.</t>
  </si>
  <si>
    <t>тех. обсл. котельн.</t>
  </si>
  <si>
    <t>подписка</t>
  </si>
  <si>
    <t>мед. осмотр</t>
  </si>
  <si>
    <t>социал.обеспеч.</t>
  </si>
  <si>
    <t>260 (262)</t>
  </si>
  <si>
    <t>прочие расходы</t>
  </si>
  <si>
    <t>пост.нефин.активов</t>
  </si>
  <si>
    <t>увел.ст-ти мат.запас.</t>
  </si>
  <si>
    <t>медикаменты</t>
  </si>
  <si>
    <t>дез. работы</t>
  </si>
  <si>
    <t>КОСГУ</t>
  </si>
  <si>
    <t>223/5</t>
  </si>
  <si>
    <t>вывоз жидких бытовых отходов</t>
  </si>
  <si>
    <t>ц/отопление и ГВС, в т.ч.</t>
  </si>
  <si>
    <t>Итого ПРОЧИЕ</t>
  </si>
  <si>
    <t xml:space="preserve">Организация питания </t>
  </si>
  <si>
    <t>в т.ч. по кварталам</t>
  </si>
  <si>
    <t>Всего сумма, тыс.руб.</t>
  </si>
  <si>
    <t>I</t>
  </si>
  <si>
    <t>II</t>
  </si>
  <si>
    <t>III</t>
  </si>
  <si>
    <t>IV</t>
  </si>
  <si>
    <t>зарплата (ФЗ "Об образовании")</t>
  </si>
  <si>
    <t>прочие выплаты (МБ)</t>
  </si>
  <si>
    <t>начисления (ФЗ "Об образовании")</t>
  </si>
  <si>
    <t>ком.услуги (МБ)</t>
  </si>
  <si>
    <t>содер.имущества (МБ)</t>
  </si>
  <si>
    <t xml:space="preserve">Прочие услуги </t>
  </si>
  <si>
    <t>Организация питания учащихся (ЗТО) 1-5 кл.многод.,6-9 кл.</t>
  </si>
  <si>
    <t>прочие расходы (МБ)</t>
  </si>
  <si>
    <t>питание уч-ся на дому (МБ)</t>
  </si>
  <si>
    <t>питание уч-ся на дому (ЗТО)</t>
  </si>
  <si>
    <t>пособие на сан.- курортное лечение (ЗТО)</t>
  </si>
  <si>
    <t>запчасти к автомобилям (МБ)</t>
  </si>
  <si>
    <t>Всего по смете</t>
  </si>
  <si>
    <t xml:space="preserve">заработная плата </t>
  </si>
  <si>
    <t>начисления на оплату труда</t>
  </si>
  <si>
    <t>книги,кабинеты,уч.- нагл.пособия,спортинвентарь,игры, игрушки (ФЗ)</t>
  </si>
  <si>
    <t>Экономическая классификация</t>
  </si>
  <si>
    <t>VPN (МБ)</t>
  </si>
  <si>
    <t>Подвоз  учащихся (МБ)</t>
  </si>
  <si>
    <t>комплектующие и расходные материалы к оргтехнике (ФЗ)</t>
  </si>
  <si>
    <t>увел.ст-ти основных ср-в</t>
  </si>
  <si>
    <t>питание учащихся ОУ (ЗТО) 1-5 кл.,6-9 кл. многодетные</t>
  </si>
  <si>
    <t>надбавки (ЗТО)</t>
  </si>
  <si>
    <t>режимно-наладочные испытания котлов в котельных</t>
  </si>
  <si>
    <t>обучение ответственных за БЭ ТЭУ</t>
  </si>
  <si>
    <t>услуги по ведению сайта</t>
  </si>
  <si>
    <t>обучение электротехнического персонала</t>
  </si>
  <si>
    <t>медосмотр в летнюю оздоровительную кампанию</t>
  </si>
  <si>
    <t>госпошлина на обучение ответств. за газовое оборуд.</t>
  </si>
  <si>
    <t>госпошлина за техосмотр а/т средств</t>
  </si>
  <si>
    <t>приобретение оргтехники (ФЗ)</t>
  </si>
  <si>
    <t>ц/отопление и ГВС</t>
  </si>
  <si>
    <t>вода, пропуск, очистка стоков в т.ч.</t>
  </si>
  <si>
    <t xml:space="preserve"> ВКХ</t>
  </si>
  <si>
    <t xml:space="preserve"> АгроЖилСервис</t>
  </si>
  <si>
    <t>Налог на имущество, землю</t>
  </si>
  <si>
    <t>командировочные (МБ)</t>
  </si>
  <si>
    <t>проезд работников к месту работы и обратно (ЗТО)</t>
  </si>
  <si>
    <t>Замена АПС</t>
  </si>
  <si>
    <t>сервисное обслуживание системы очистки воды</t>
  </si>
  <si>
    <t>Обучение отвественных по охране труда(котельные)</t>
  </si>
  <si>
    <t>утилизация твердых бытовых отходов</t>
  </si>
  <si>
    <t>обучение ответственных за тепловое хозяйство</t>
  </si>
  <si>
    <t xml:space="preserve">оформление документации  на котельную </t>
  </si>
  <si>
    <t>приобретение огнетушителей (МБ)</t>
  </si>
  <si>
    <t>855; 07; 02; 01 1 02 82910; 111; 211 0000</t>
  </si>
  <si>
    <t>855; 07; 02; 01 1 02 82530; 111; 211 0000</t>
  </si>
  <si>
    <t xml:space="preserve">855; 07; 02; 01 1 02 82910; 119; 213 0000 </t>
  </si>
  <si>
    <t xml:space="preserve">855; 07; 02; 01 1 02 82530; 119; 213 0000 </t>
  </si>
  <si>
    <t>855; 07; 02; 01 1 02 00590; 242; 221 0000</t>
  </si>
  <si>
    <t>855; 07; 02; 01 1 02 00590; 244; 222 0000</t>
  </si>
  <si>
    <t xml:space="preserve">855; 07; 02; 01 1 02 00590; 244; 223 1000 </t>
  </si>
  <si>
    <t xml:space="preserve">855; 07; 02; 01 1 02 00590; 244; 223 2000 </t>
  </si>
  <si>
    <t xml:space="preserve">855; 07; 02; 01 1 02 00590; 244; 223 4000 </t>
  </si>
  <si>
    <t xml:space="preserve">855; 07; 02; 01 1 02 00590; 244; 223 3000 </t>
  </si>
  <si>
    <t xml:space="preserve">855; 07; 02; 01 1 02 00590; 244; 223 5000 </t>
  </si>
  <si>
    <t xml:space="preserve">855; 07; 02 01 1 02 00590; 244; 225 2000 </t>
  </si>
  <si>
    <t xml:space="preserve">855; 07; 02; 01 1 02 00590; 244; 226 2000 </t>
  </si>
  <si>
    <t xml:space="preserve">855; 07; 02; 01 1 02 00590; 242; 226 2000 </t>
  </si>
  <si>
    <t xml:space="preserve">855; 07; 07; 03 2 00 S0200; 244; 226 2000 </t>
  </si>
  <si>
    <t xml:space="preserve">855; 07; 02; 01 1 02 00590; 321; 262 0000 </t>
  </si>
  <si>
    <t xml:space="preserve">855; 07; 02; 01 1 02 82500; 321; 262 0000 </t>
  </si>
  <si>
    <t xml:space="preserve">855; 07; 02; 01 1 02 82530; 321; 262 0000 </t>
  </si>
  <si>
    <t xml:space="preserve">855; 07; 02; 01 1 02 82910; 242; 310 0000 </t>
  </si>
  <si>
    <t xml:space="preserve">855; 07; 02; 01 1 02 00590; 244; 310 0000 </t>
  </si>
  <si>
    <t xml:space="preserve">855; 07; 02; 01 1 02 82910; 244; 310 0000 </t>
  </si>
  <si>
    <t xml:space="preserve">855; 07; 02; 01 1 02 21320; 244; 310 0000 </t>
  </si>
  <si>
    <t>855; 07; 03; 01 1 02 82910; 111; 211 0000</t>
  </si>
  <si>
    <t xml:space="preserve">855; 07; 03; 01 1 02 82910; 119; 213 0000 </t>
  </si>
  <si>
    <t>Организация питания учащихся (МБ) .</t>
  </si>
  <si>
    <t xml:space="preserve">855; 07; 02; 01 1 02 00590; 244; 226 1000 </t>
  </si>
  <si>
    <t xml:space="preserve">855; 07; 07; 03 2 00 S0200; 244; 226 1000 </t>
  </si>
  <si>
    <t>855 07 02 01 1 02 82500 244 226 1000</t>
  </si>
  <si>
    <t>водонагреватели,эл.плиты и др МБ</t>
  </si>
  <si>
    <t>855; 07; 03; 01 1 02 82910; 244; 310 0000</t>
  </si>
  <si>
    <t>Организация питания в летнюю оздоровительную кампанию (услуга) МБ</t>
  </si>
  <si>
    <t>пособие молодым специалистам (ЗТО)</t>
  </si>
  <si>
    <t>программное обеспечение (ФЗ)</t>
  </si>
  <si>
    <t xml:space="preserve">855; 07; 02; 01 1 02 82910; 242; 221 0000 </t>
  </si>
  <si>
    <t>трудовые отряды</t>
  </si>
  <si>
    <t>медикаменты для лагерей дневного пребывания (МБ)</t>
  </si>
  <si>
    <t>питание в походах (МБ)</t>
  </si>
  <si>
    <t>медикаменты для походов (МБ)</t>
  </si>
  <si>
    <t>интернет(МБ)</t>
  </si>
  <si>
    <t>Расшифровка к смете на 2019 год</t>
  </si>
  <si>
    <t xml:space="preserve">зарплата кружки (ФЗ) </t>
  </si>
  <si>
    <t>проезд на курсы повышения квалификации (МБ)</t>
  </si>
  <si>
    <t>855; 07; 02; 01 1 02 00590; 112; 2262000</t>
  </si>
  <si>
    <t>855; 07; 02; 01 4 00 21350; 112; 2262000</t>
  </si>
  <si>
    <t>пособие до 3-х лет (50 руб.)  (МБ)</t>
  </si>
  <si>
    <t>855; 07; 02; 01 1 02 00590; 111; 266 0000</t>
  </si>
  <si>
    <t xml:space="preserve">кружки (ФЗ) </t>
  </si>
  <si>
    <t>855; 04; 01; 12 1 01 21640; 111; 211 0000</t>
  </si>
  <si>
    <t>855; 04; 01; 12 1 01 21640; 119; 213 0000</t>
  </si>
  <si>
    <t>услуги связи</t>
  </si>
  <si>
    <t>услуги по трансляции ЕГЭ (ФЗ)</t>
  </si>
  <si>
    <t>КЭВМ (ЧОП Каскад-Агро) техобсл.</t>
  </si>
  <si>
    <t xml:space="preserve">Диагностика трансп.средств </t>
  </si>
  <si>
    <t>техническое освидетельствование а/т средств</t>
  </si>
  <si>
    <t xml:space="preserve">Страхование </t>
  </si>
  <si>
    <t>страхование (котельных, а/трансп.средств)</t>
  </si>
  <si>
    <t>Услуги, работы для целей капитальных вложений</t>
  </si>
  <si>
    <t xml:space="preserve">проектные работы </t>
  </si>
  <si>
    <t xml:space="preserve">855; 07; 02; 01 1 02 00590; 244; 227 0000 </t>
  </si>
  <si>
    <t>855; 07; 02; 01 1 02 82530; 112; 2262000</t>
  </si>
  <si>
    <t>изготовление 3Д модели ОУ</t>
  </si>
  <si>
    <t>экспертиза котельных</t>
  </si>
  <si>
    <t xml:space="preserve">обучение ответственных за ПДД и диспетчера </t>
  </si>
  <si>
    <t>Увеличение стоимости строительных материалов</t>
  </si>
  <si>
    <t>краска и цемент</t>
  </si>
  <si>
    <t>линолеум огнезащитный</t>
  </si>
  <si>
    <t xml:space="preserve">855; 07; 02; 01 1 02 00590; 244; 344 0000 </t>
  </si>
  <si>
    <t>Увеличение стоимости прочих оборотных запасов (материалов)</t>
  </si>
  <si>
    <t>Увеличение стоимости горюче-смазочных материалов (ГСМ)</t>
  </si>
  <si>
    <t>Увеличение стоимости продуктов питания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</si>
  <si>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</si>
  <si>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</si>
  <si>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</si>
  <si>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 xml:space="preserve">855; 07; 02; 01 1 02 82910; 242; 3530000 </t>
  </si>
  <si>
    <t>приобретение лампочек по программе энергосбережения (МБ)</t>
  </si>
  <si>
    <t>моющие средства (МБ)</t>
  </si>
  <si>
    <t xml:space="preserve">855; 07; 02; 01 1 02 82910; 242; 346 0000 </t>
  </si>
  <si>
    <t xml:space="preserve">855; 07; 02; 01 1 02 82910; 244; 346 0000 </t>
  </si>
  <si>
    <t>855; 07; 02; 01 1 02 00590; 244; 346 0000</t>
  </si>
  <si>
    <t xml:space="preserve">855; 07; 02; 01 1 02 82910; 244; 349 0000 </t>
  </si>
  <si>
    <t>855; 07; 02; 01 1 02 00590; 244; 343 0000</t>
  </si>
  <si>
    <t xml:space="preserve">питание учащихся ОУ (МБ) </t>
  </si>
  <si>
    <t>питание в лагерях (ОБЛ)</t>
  </si>
  <si>
    <t>855; 07; 02; 01 1 02 00590; 244; 342 0000</t>
  </si>
  <si>
    <t>855; 07; 02; 01 1 02 82500; 244; 342 0000</t>
  </si>
  <si>
    <t>855; 07; 07; 03 2 00 S0200 244; 342 0000</t>
  </si>
  <si>
    <t>855 07 07; 03 2 00 S0200 244 342 0000</t>
  </si>
  <si>
    <t>855; 07; 02; 01 1 02 00590; 244; 341 0000</t>
  </si>
  <si>
    <t>855 07 07; 03 2 00 S0200 244 341 0000</t>
  </si>
  <si>
    <t xml:space="preserve">учебное оборудование для кружков (ФЗ) </t>
  </si>
  <si>
    <t xml:space="preserve">оргтехника для кружков (ФЗ) </t>
  </si>
  <si>
    <t>855; 07; 03; 01 1 02 82910; 242; 310 0000</t>
  </si>
  <si>
    <t>единовр.выплата пенсионерам</t>
  </si>
  <si>
    <t xml:space="preserve">855; 07; 02; 01 1 02 72530; 321; 262 0000 </t>
  </si>
  <si>
    <t xml:space="preserve">855; 07; 02; 01 1 02 90100; 244; 228 0000 </t>
  </si>
  <si>
    <t>грамоты, аттестаты (ФЗ)</t>
  </si>
  <si>
    <t>канцтовары, журналы (ФЗ)</t>
  </si>
  <si>
    <t xml:space="preserve">855; 07; 02; 01 1 02 00590; 851; 291 0000 </t>
  </si>
  <si>
    <t xml:space="preserve">855; 07; 02; 01 1 02 00590; 852; 291 0000 </t>
  </si>
  <si>
    <t>по   МКОУ   "Козьминская нш "</t>
  </si>
  <si>
    <t xml:space="preserve">855; 07; 02; 01 1 02 00590; 244; 3460000 </t>
  </si>
  <si>
    <t xml:space="preserve">855; 07; 02; 06 1 00 23380; 244; 346 0000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</si>
</sst>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wrapText="1"/>
    </xf>
    <xf numFmtId="188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0" fontId="11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188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188" fontId="9" fillId="33" borderId="14" xfId="0" applyNumberFormat="1" applyFont="1" applyFill="1" applyBorder="1" applyAlignment="1">
      <alignment horizontal="center"/>
    </xf>
    <xf numFmtId="188" fontId="0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8" fontId="1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188" fontId="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88" fontId="2" fillId="33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wrapText="1"/>
    </xf>
    <xf numFmtId="186" fontId="0" fillId="33" borderId="10" xfId="42" applyFont="1" applyFill="1" applyBorder="1" applyAlignment="1">
      <alignment horizontal="center"/>
    </xf>
    <xf numFmtId="188" fontId="12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188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0" fontId="2" fillId="34" borderId="10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9">
      <selection activeCell="D46" sqref="D46:H46"/>
    </sheetView>
  </sheetViews>
  <sheetFormatPr defaultColWidth="9.140625" defaultRowHeight="12.75"/>
  <cols>
    <col min="1" max="1" width="37.7109375" style="60" customWidth="1"/>
    <col min="2" max="2" width="48.00390625" style="60" customWidth="1"/>
    <col min="3" max="3" width="8.28125" style="60" customWidth="1"/>
    <col min="4" max="4" width="12.57421875" style="60" customWidth="1"/>
    <col min="5" max="5" width="9.140625" style="60" customWidth="1"/>
    <col min="6" max="6" width="10.7109375" style="60" customWidth="1"/>
    <col min="7" max="7" width="9.8515625" style="60" customWidth="1"/>
    <col min="8" max="8" width="9.421875" style="60" customWidth="1"/>
    <col min="9" max="9" width="0.2890625" style="60" hidden="1" customWidth="1"/>
    <col min="10" max="16384" width="9.140625" style="60" customWidth="1"/>
  </cols>
  <sheetData>
    <row r="1" spans="2:9" ht="21.75" customHeight="1">
      <c r="B1" s="14" t="s">
        <v>147</v>
      </c>
      <c r="C1" s="14"/>
      <c r="D1" s="14"/>
      <c r="E1" s="14"/>
      <c r="F1" s="14"/>
      <c r="G1" s="14"/>
      <c r="H1" s="14"/>
      <c r="I1" s="14"/>
    </row>
    <row r="2" spans="2:9" ht="23.25" customHeight="1">
      <c r="B2" s="15" t="s">
        <v>207</v>
      </c>
      <c r="C2" s="15"/>
      <c r="D2" s="15"/>
      <c r="E2" s="15"/>
      <c r="F2" s="15"/>
      <c r="G2" s="15"/>
      <c r="H2" s="15"/>
      <c r="I2" s="15"/>
    </row>
    <row r="3" spans="2:9" ht="16.5" thickBot="1">
      <c r="B3" s="83"/>
      <c r="C3" s="83"/>
      <c r="D3" s="83"/>
      <c r="E3" s="83"/>
      <c r="F3" s="16"/>
      <c r="G3" s="16"/>
      <c r="H3" s="16"/>
      <c r="I3" s="16"/>
    </row>
    <row r="4" spans="1:10" ht="31.5" customHeight="1">
      <c r="A4" s="88" t="s">
        <v>79</v>
      </c>
      <c r="B4" s="91" t="s">
        <v>32</v>
      </c>
      <c r="C4" s="93" t="s">
        <v>51</v>
      </c>
      <c r="D4" s="95" t="s">
        <v>58</v>
      </c>
      <c r="E4" s="89" t="s">
        <v>57</v>
      </c>
      <c r="F4" s="89"/>
      <c r="G4" s="89"/>
      <c r="H4" s="90"/>
      <c r="I4" s="17"/>
      <c r="J4" s="61"/>
    </row>
    <row r="5" spans="1:10" ht="48.75" customHeight="1" thickBot="1">
      <c r="A5" s="88"/>
      <c r="B5" s="92"/>
      <c r="C5" s="94"/>
      <c r="D5" s="96"/>
      <c r="E5" s="18" t="s">
        <v>59</v>
      </c>
      <c r="F5" s="19" t="s">
        <v>60</v>
      </c>
      <c r="G5" s="18" t="s">
        <v>61</v>
      </c>
      <c r="H5" s="20" t="s">
        <v>62</v>
      </c>
      <c r="I5" s="21" t="s">
        <v>55</v>
      </c>
      <c r="J5" s="61"/>
    </row>
    <row r="6" spans="1:9" ht="14.25">
      <c r="A6" s="39"/>
      <c r="B6" s="22" t="s">
        <v>33</v>
      </c>
      <c r="C6" s="23">
        <v>210</v>
      </c>
      <c r="D6" s="24">
        <f>D7+D13+D15</f>
        <v>0</v>
      </c>
      <c r="E6" s="24">
        <f>E7+E13+E15</f>
        <v>0</v>
      </c>
      <c r="F6" s="24">
        <f>F7+F13+F15</f>
        <v>0</v>
      </c>
      <c r="G6" s="24">
        <f>G7+G13+G15</f>
        <v>0</v>
      </c>
      <c r="H6" s="24">
        <f>H7+H13+H15</f>
        <v>0</v>
      </c>
      <c r="I6" s="25" t="e">
        <f>I8+I13+I16</f>
        <v>#REF!</v>
      </c>
    </row>
    <row r="7" spans="1:9" ht="12.75">
      <c r="A7" s="39"/>
      <c r="B7" s="26" t="s">
        <v>76</v>
      </c>
      <c r="C7" s="27">
        <v>211</v>
      </c>
      <c r="D7" s="28">
        <f aca="true" t="shared" si="0" ref="D7:I7">D8+D9+D10+D11</f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</row>
    <row r="8" spans="1:9" ht="12.75">
      <c r="A8" s="39" t="s">
        <v>108</v>
      </c>
      <c r="B8" s="1" t="s">
        <v>63</v>
      </c>
      <c r="C8" s="9"/>
      <c r="D8" s="62">
        <f>E8+F8+G8+H8</f>
        <v>0</v>
      </c>
      <c r="E8" s="62"/>
      <c r="F8" s="62"/>
      <c r="G8" s="62"/>
      <c r="H8" s="62"/>
      <c r="I8" s="63"/>
    </row>
    <row r="9" spans="1:9" ht="12.75">
      <c r="A9" s="39" t="s">
        <v>130</v>
      </c>
      <c r="B9" s="29" t="s">
        <v>148</v>
      </c>
      <c r="C9" s="9"/>
      <c r="D9" s="62">
        <f>E9+F9+G9+H9</f>
        <v>0</v>
      </c>
      <c r="E9" s="62"/>
      <c r="F9" s="62"/>
      <c r="G9" s="62"/>
      <c r="H9" s="62"/>
      <c r="I9" s="63"/>
    </row>
    <row r="10" spans="1:9" ht="12.75">
      <c r="A10" s="39" t="s">
        <v>109</v>
      </c>
      <c r="B10" s="30" t="s">
        <v>85</v>
      </c>
      <c r="C10" s="9"/>
      <c r="D10" s="62">
        <f>E10+F10+G10+H10</f>
        <v>0</v>
      </c>
      <c r="E10" s="62"/>
      <c r="F10" s="62"/>
      <c r="G10" s="62"/>
      <c r="H10" s="62"/>
      <c r="I10" s="63"/>
    </row>
    <row r="11" spans="1:9" ht="12.75">
      <c r="A11" s="39" t="s">
        <v>155</v>
      </c>
      <c r="B11" s="1" t="s">
        <v>142</v>
      </c>
      <c r="C11" s="9"/>
      <c r="D11" s="62">
        <f>E11+F11+G11+H11</f>
        <v>0</v>
      </c>
      <c r="E11" s="6"/>
      <c r="F11" s="62"/>
      <c r="G11" s="62"/>
      <c r="H11" s="62"/>
      <c r="I11" s="39"/>
    </row>
    <row r="12" spans="1:9" ht="12.75">
      <c r="A12" s="39"/>
      <c r="B12" s="1"/>
      <c r="C12" s="9"/>
      <c r="D12" s="6"/>
      <c r="E12" s="6"/>
      <c r="F12" s="62"/>
      <c r="G12" s="62"/>
      <c r="H12" s="62"/>
      <c r="I12" s="39"/>
    </row>
    <row r="13" spans="1:9" ht="12.75">
      <c r="A13" s="39"/>
      <c r="B13" s="26" t="s">
        <v>64</v>
      </c>
      <c r="C13" s="27">
        <v>212</v>
      </c>
      <c r="D13" s="28">
        <f>D14</f>
        <v>0</v>
      </c>
      <c r="E13" s="28">
        <f>E14</f>
        <v>0</v>
      </c>
      <c r="F13" s="28">
        <f>F14</f>
        <v>0</v>
      </c>
      <c r="G13" s="28">
        <f>G14</f>
        <v>0</v>
      </c>
      <c r="H13" s="28">
        <f>H14</f>
        <v>0</v>
      </c>
      <c r="I13" s="28" t="e">
        <f>#REF!+#REF!+#REF!</f>
        <v>#REF!</v>
      </c>
    </row>
    <row r="14" spans="1:9" ht="12.75">
      <c r="A14" s="39"/>
      <c r="B14" s="11"/>
      <c r="C14" s="2"/>
      <c r="D14" s="6"/>
      <c r="E14" s="6"/>
      <c r="F14" s="62"/>
      <c r="G14" s="62"/>
      <c r="H14" s="62"/>
      <c r="I14" s="39"/>
    </row>
    <row r="15" spans="1:9" ht="12.75">
      <c r="A15" s="39"/>
      <c r="B15" s="26" t="s">
        <v>77</v>
      </c>
      <c r="C15" s="27">
        <v>213</v>
      </c>
      <c r="D15" s="28">
        <f>D16+D17+D18+D19</f>
        <v>0</v>
      </c>
      <c r="E15" s="28">
        <f>E16+E17+E18+E19</f>
        <v>0</v>
      </c>
      <c r="F15" s="28">
        <f>F16+F17+F18+F19</f>
        <v>0</v>
      </c>
      <c r="G15" s="28">
        <f>G16+G17+G18+G19</f>
        <v>0</v>
      </c>
      <c r="H15" s="28">
        <f>H16+H17+H18+H19</f>
        <v>0</v>
      </c>
      <c r="I15" s="39"/>
    </row>
    <row r="16" spans="1:9" ht="12.75">
      <c r="A16" s="39" t="s">
        <v>110</v>
      </c>
      <c r="B16" s="1" t="s">
        <v>65</v>
      </c>
      <c r="C16" s="9"/>
      <c r="D16" s="6">
        <f>E16+F16+G16+H16</f>
        <v>0</v>
      </c>
      <c r="E16" s="6"/>
      <c r="F16" s="6"/>
      <c r="G16" s="6"/>
      <c r="H16" s="6"/>
      <c r="I16" s="6">
        <f>I8*30.2%</f>
        <v>0</v>
      </c>
    </row>
    <row r="17" spans="1:9" ht="12.75">
      <c r="A17" s="39" t="s">
        <v>131</v>
      </c>
      <c r="B17" s="29" t="s">
        <v>154</v>
      </c>
      <c r="C17" s="9"/>
      <c r="D17" s="6">
        <f>E17+F17+G17+H17</f>
        <v>0</v>
      </c>
      <c r="E17" s="6"/>
      <c r="F17" s="6"/>
      <c r="G17" s="6"/>
      <c r="H17" s="6"/>
      <c r="I17" s="6"/>
    </row>
    <row r="18" spans="1:9" ht="12.75">
      <c r="A18" s="39" t="s">
        <v>111</v>
      </c>
      <c r="B18" s="30" t="s">
        <v>85</v>
      </c>
      <c r="C18" s="9"/>
      <c r="D18" s="6">
        <f>E18+F18+G18+H18</f>
        <v>0</v>
      </c>
      <c r="E18" s="6"/>
      <c r="F18" s="6"/>
      <c r="G18" s="6"/>
      <c r="H18" s="6"/>
      <c r="I18" s="6"/>
    </row>
    <row r="19" spans="1:9" ht="12.75">
      <c r="A19" s="39" t="s">
        <v>156</v>
      </c>
      <c r="B19" s="31" t="s">
        <v>142</v>
      </c>
      <c r="C19" s="9"/>
      <c r="D19" s="6">
        <f>E19+F19+G19+H19</f>
        <v>0</v>
      </c>
      <c r="E19" s="2"/>
      <c r="F19" s="64"/>
      <c r="G19" s="64"/>
      <c r="H19" s="64"/>
      <c r="I19" s="39"/>
    </row>
    <row r="20" spans="1:9" ht="12.75">
      <c r="A20" s="39"/>
      <c r="B20" s="31"/>
      <c r="C20" s="9"/>
      <c r="D20" s="6"/>
      <c r="E20" s="2"/>
      <c r="F20" s="64"/>
      <c r="G20" s="64"/>
      <c r="H20" s="64"/>
      <c r="I20" s="39"/>
    </row>
    <row r="21" spans="1:9" ht="14.25">
      <c r="A21" s="39"/>
      <c r="B21" s="34" t="s">
        <v>34</v>
      </c>
      <c r="C21" s="35">
        <v>220</v>
      </c>
      <c r="D21" s="36">
        <f>D22+D28+D31+D43+D67+D104+D107</f>
        <v>283.4</v>
      </c>
      <c r="E21" s="36">
        <f>E22+E28+E31+E43+E67</f>
        <v>68</v>
      </c>
      <c r="F21" s="36">
        <f>F22+F28+F31+F43+F67</f>
        <v>86.29999999999998</v>
      </c>
      <c r="G21" s="36">
        <f>G22+G28+G31+G43+G67</f>
        <v>82.7</v>
      </c>
      <c r="H21" s="36">
        <f>H22+H28+H31+H43+H67</f>
        <v>46.4</v>
      </c>
      <c r="I21" s="37">
        <f>I22</f>
        <v>0</v>
      </c>
    </row>
    <row r="22" spans="1:9" ht="12.75">
      <c r="A22" s="39"/>
      <c r="B22" s="1" t="s">
        <v>35</v>
      </c>
      <c r="C22" s="27">
        <v>221</v>
      </c>
      <c r="D22" s="28">
        <f aca="true" t="shared" si="1" ref="D22:I22">D23+D24+D25+D26</f>
        <v>93.2</v>
      </c>
      <c r="E22" s="28">
        <f t="shared" si="1"/>
        <v>23.4</v>
      </c>
      <c r="F22" s="28">
        <f t="shared" si="1"/>
        <v>23.299999999999997</v>
      </c>
      <c r="G22" s="28">
        <f t="shared" si="1"/>
        <v>23.299999999999997</v>
      </c>
      <c r="H22" s="28">
        <f t="shared" si="1"/>
        <v>23.2</v>
      </c>
      <c r="I22" s="28">
        <f t="shared" si="1"/>
        <v>0</v>
      </c>
    </row>
    <row r="23" spans="1:9" ht="12.75">
      <c r="A23" s="39"/>
      <c r="B23" s="38" t="s">
        <v>146</v>
      </c>
      <c r="C23" s="9"/>
      <c r="D23" s="4">
        <f>E23+F23+G23+H23</f>
        <v>58.1</v>
      </c>
      <c r="E23" s="4">
        <v>14.6</v>
      </c>
      <c r="F23" s="4">
        <v>14.5</v>
      </c>
      <c r="G23" s="4">
        <v>14.5</v>
      </c>
      <c r="H23" s="4">
        <v>14.5</v>
      </c>
      <c r="I23" s="11"/>
    </row>
    <row r="24" spans="1:9" ht="12.75">
      <c r="A24" s="39" t="s">
        <v>112</v>
      </c>
      <c r="B24" s="32" t="s">
        <v>157</v>
      </c>
      <c r="C24" s="9"/>
      <c r="D24" s="4">
        <f>E24+F24+G24+H24</f>
        <v>10.8</v>
      </c>
      <c r="E24" s="12">
        <v>2.7</v>
      </c>
      <c r="F24" s="65">
        <v>2.7</v>
      </c>
      <c r="G24" s="65">
        <v>2.7</v>
      </c>
      <c r="H24" s="65">
        <v>2.7</v>
      </c>
      <c r="I24" s="39"/>
    </row>
    <row r="25" spans="1:9" ht="12.75">
      <c r="A25" s="39" t="s">
        <v>112</v>
      </c>
      <c r="B25" s="5" t="s">
        <v>80</v>
      </c>
      <c r="C25" s="9"/>
      <c r="D25" s="4">
        <f>E25+F25+G25+H25</f>
        <v>24.299999999999997</v>
      </c>
      <c r="E25" s="12">
        <v>6.1</v>
      </c>
      <c r="F25" s="12">
        <v>6.1</v>
      </c>
      <c r="G25" s="12">
        <v>6.1</v>
      </c>
      <c r="H25" s="12">
        <v>6</v>
      </c>
      <c r="I25" s="39"/>
    </row>
    <row r="26" spans="1:9" ht="12.75">
      <c r="A26" s="39" t="s">
        <v>141</v>
      </c>
      <c r="B26" s="5" t="s">
        <v>158</v>
      </c>
      <c r="C26" s="9"/>
      <c r="D26" s="12"/>
      <c r="E26" s="12"/>
      <c r="F26" s="65"/>
      <c r="G26" s="65"/>
      <c r="H26" s="65"/>
      <c r="I26" s="39"/>
    </row>
    <row r="27" spans="1:9" ht="12.75">
      <c r="A27" s="39"/>
      <c r="B27" s="5"/>
      <c r="C27" s="9"/>
      <c r="D27" s="12"/>
      <c r="E27" s="12"/>
      <c r="F27" s="65"/>
      <c r="G27" s="65"/>
      <c r="H27" s="65"/>
      <c r="I27" s="39"/>
    </row>
    <row r="28" spans="1:9" ht="12.75">
      <c r="A28" s="39"/>
      <c r="B28" s="40" t="s">
        <v>36</v>
      </c>
      <c r="C28" s="27">
        <v>222</v>
      </c>
      <c r="D28" s="41">
        <f>D29</f>
        <v>0</v>
      </c>
      <c r="E28" s="41">
        <f>E29</f>
        <v>0</v>
      </c>
      <c r="F28" s="41">
        <f>F29</f>
        <v>0</v>
      </c>
      <c r="G28" s="41">
        <f>G29</f>
        <v>0</v>
      </c>
      <c r="H28" s="41">
        <f>H29</f>
        <v>0</v>
      </c>
      <c r="I28" s="11" t="e">
        <f>#REF!+I29+#REF!+#REF!</f>
        <v>#REF!</v>
      </c>
    </row>
    <row r="29" spans="1:9" ht="12.75">
      <c r="A29" s="39" t="s">
        <v>113</v>
      </c>
      <c r="B29" s="32" t="s">
        <v>81</v>
      </c>
      <c r="C29" s="9"/>
      <c r="D29" s="12">
        <f>E29+F29+G29+H29</f>
        <v>0</v>
      </c>
      <c r="E29" s="12"/>
      <c r="F29" s="65"/>
      <c r="G29" s="65"/>
      <c r="H29" s="65"/>
      <c r="I29" s="39"/>
    </row>
    <row r="30" spans="1:9" ht="12.75">
      <c r="A30" s="39"/>
      <c r="B30" s="11"/>
      <c r="C30" s="9"/>
      <c r="D30" s="12"/>
      <c r="E30" s="12"/>
      <c r="F30" s="65"/>
      <c r="G30" s="65"/>
      <c r="H30" s="65"/>
      <c r="I30" s="39"/>
    </row>
    <row r="31" spans="1:9" ht="12.75">
      <c r="A31" s="39"/>
      <c r="B31" s="40" t="s">
        <v>66</v>
      </c>
      <c r="C31" s="27">
        <v>223</v>
      </c>
      <c r="D31" s="41">
        <f aca="true" t="shared" si="2" ref="D31:I31">D32+D36+D37+D38+D41</f>
        <v>68.5</v>
      </c>
      <c r="E31" s="41">
        <f t="shared" si="2"/>
        <v>31.7</v>
      </c>
      <c r="F31" s="41">
        <f t="shared" si="2"/>
        <v>19.9</v>
      </c>
      <c r="G31" s="41">
        <f t="shared" si="2"/>
        <v>6.6</v>
      </c>
      <c r="H31" s="41">
        <f t="shared" si="2"/>
        <v>10.3</v>
      </c>
      <c r="I31" s="11" t="e">
        <f t="shared" si="2"/>
        <v>#REF!</v>
      </c>
    </row>
    <row r="32" spans="1:9" ht="12.75">
      <c r="A32" s="39"/>
      <c r="B32" s="40" t="s">
        <v>54</v>
      </c>
      <c r="C32" s="9" t="s">
        <v>20</v>
      </c>
      <c r="D32" s="42">
        <f>D34+D35</f>
        <v>0</v>
      </c>
      <c r="E32" s="42">
        <f>E34+E35</f>
        <v>0</v>
      </c>
      <c r="F32" s="42">
        <f>F34+F35</f>
        <v>0</v>
      </c>
      <c r="G32" s="42">
        <f>G34+G35</f>
        <v>0</v>
      </c>
      <c r="H32" s="42">
        <f>H34+H35</f>
        <v>0</v>
      </c>
      <c r="I32" s="11" t="e">
        <f>I33+#REF!</f>
        <v>#REF!</v>
      </c>
    </row>
    <row r="33" spans="1:9" ht="12.75">
      <c r="A33" s="39" t="s">
        <v>114</v>
      </c>
      <c r="B33" s="11" t="s">
        <v>94</v>
      </c>
      <c r="C33" s="9"/>
      <c r="D33" s="12">
        <f aca="true" t="shared" si="3" ref="D33:I33">D34+D35</f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  <c r="I33" s="11">
        <f t="shared" si="3"/>
        <v>0</v>
      </c>
    </row>
    <row r="34" spans="1:9" ht="12.75">
      <c r="A34" s="39"/>
      <c r="B34" s="1" t="s">
        <v>18</v>
      </c>
      <c r="C34" s="9"/>
      <c r="D34" s="42">
        <f>E34+F34+G34+H34</f>
        <v>0</v>
      </c>
      <c r="E34" s="42"/>
      <c r="F34" s="42"/>
      <c r="G34" s="42"/>
      <c r="H34" s="42"/>
      <c r="I34" s="43"/>
    </row>
    <row r="35" spans="1:9" ht="12.75">
      <c r="A35" s="39"/>
      <c r="B35" s="1" t="s">
        <v>19</v>
      </c>
      <c r="C35" s="9"/>
      <c r="D35" s="42">
        <f>E35+F35+G35+H35</f>
        <v>0</v>
      </c>
      <c r="E35" s="65"/>
      <c r="F35" s="65"/>
      <c r="G35" s="65"/>
      <c r="H35" s="65"/>
      <c r="I35" s="43"/>
    </row>
    <row r="36" spans="1:9" ht="12.75">
      <c r="A36" s="39" t="s">
        <v>115</v>
      </c>
      <c r="B36" s="11" t="s">
        <v>37</v>
      </c>
      <c r="C36" s="44" t="s">
        <v>21</v>
      </c>
      <c r="D36" s="42">
        <f>E36+F36+G36+H36</f>
        <v>41.699999999999996</v>
      </c>
      <c r="E36" s="42">
        <v>23.8</v>
      </c>
      <c r="F36" s="42">
        <v>13.7</v>
      </c>
      <c r="G36" s="42">
        <v>0.3</v>
      </c>
      <c r="H36" s="42">
        <v>3.9</v>
      </c>
      <c r="I36" s="39"/>
    </row>
    <row r="37" spans="1:9" ht="12.75">
      <c r="A37" s="39" t="s">
        <v>116</v>
      </c>
      <c r="B37" s="11" t="s">
        <v>24</v>
      </c>
      <c r="C37" s="44" t="s">
        <v>22</v>
      </c>
      <c r="D37" s="42">
        <f>E37+F37+G37+H37</f>
        <v>24.6</v>
      </c>
      <c r="E37" s="42">
        <v>7.2</v>
      </c>
      <c r="F37" s="42">
        <v>5.7</v>
      </c>
      <c r="G37" s="42">
        <v>5.7</v>
      </c>
      <c r="H37" s="42">
        <v>6</v>
      </c>
      <c r="I37" s="39"/>
    </row>
    <row r="38" spans="1:9" ht="12.75">
      <c r="A38" s="39" t="s">
        <v>117</v>
      </c>
      <c r="B38" s="11" t="s">
        <v>95</v>
      </c>
      <c r="C38" s="44" t="s">
        <v>23</v>
      </c>
      <c r="D38" s="42">
        <f aca="true" t="shared" si="4" ref="D38:I38">D39+D40</f>
        <v>2.1999999999999997</v>
      </c>
      <c r="E38" s="42">
        <f t="shared" si="4"/>
        <v>0.7</v>
      </c>
      <c r="F38" s="42">
        <f t="shared" si="4"/>
        <v>0.5</v>
      </c>
      <c r="G38" s="42">
        <f t="shared" si="4"/>
        <v>0.6</v>
      </c>
      <c r="H38" s="42">
        <f t="shared" si="4"/>
        <v>0.4</v>
      </c>
      <c r="I38" s="11" t="e">
        <f t="shared" si="4"/>
        <v>#REF!</v>
      </c>
    </row>
    <row r="39" spans="1:9" ht="12.75">
      <c r="A39" s="39"/>
      <c r="B39" s="38" t="s">
        <v>96</v>
      </c>
      <c r="C39" s="2"/>
      <c r="D39" s="42">
        <f>E39+F39+G39+H39</f>
        <v>0</v>
      </c>
      <c r="E39" s="42"/>
      <c r="F39" s="42"/>
      <c r="G39" s="42"/>
      <c r="H39" s="42"/>
      <c r="I39" s="40" t="e">
        <f>#REF!+#REF!+#REF!</f>
        <v>#REF!</v>
      </c>
    </row>
    <row r="40" spans="1:9" ht="12.75">
      <c r="A40" s="39"/>
      <c r="B40" s="38" t="s">
        <v>97</v>
      </c>
      <c r="C40" s="2"/>
      <c r="D40" s="42">
        <f>E40+F40+G40+H40</f>
        <v>2.1999999999999997</v>
      </c>
      <c r="E40" s="65">
        <f>0.2+0.5</f>
        <v>0.7</v>
      </c>
      <c r="F40" s="65">
        <f>0.1+0.4</f>
        <v>0.5</v>
      </c>
      <c r="G40" s="65">
        <f>0.1+0.5</f>
        <v>0.6</v>
      </c>
      <c r="H40" s="65">
        <f>0.1+0.3</f>
        <v>0.4</v>
      </c>
      <c r="I40" s="40" t="e">
        <f>#REF!+#REF!+#REF!</f>
        <v>#REF!</v>
      </c>
    </row>
    <row r="41" spans="1:9" ht="12.75">
      <c r="A41" s="39" t="s">
        <v>118</v>
      </c>
      <c r="B41" s="66" t="s">
        <v>53</v>
      </c>
      <c r="C41" s="2" t="s">
        <v>52</v>
      </c>
      <c r="D41" s="42">
        <f>E41+F41+G41+H41</f>
        <v>0</v>
      </c>
      <c r="E41" s="65"/>
      <c r="F41" s="65"/>
      <c r="G41" s="65"/>
      <c r="H41" s="65"/>
      <c r="I41" s="39"/>
    </row>
    <row r="42" spans="1:9" ht="12.75">
      <c r="A42" s="39"/>
      <c r="B42" s="11"/>
      <c r="C42" s="2"/>
      <c r="D42" s="65"/>
      <c r="E42" s="65"/>
      <c r="F42" s="65"/>
      <c r="G42" s="65"/>
      <c r="H42" s="65"/>
      <c r="I42" s="39"/>
    </row>
    <row r="43" spans="1:9" ht="12.75">
      <c r="A43" s="39"/>
      <c r="B43" s="40" t="s">
        <v>67</v>
      </c>
      <c r="C43" s="27">
        <v>225</v>
      </c>
      <c r="D43" s="41">
        <f aca="true" t="shared" si="5" ref="D43:I43">D44+D46</f>
        <v>69.69999999999999</v>
      </c>
      <c r="E43" s="41">
        <f t="shared" si="5"/>
        <v>9.4</v>
      </c>
      <c r="F43" s="41">
        <f t="shared" si="5"/>
        <v>18.2</v>
      </c>
      <c r="G43" s="41">
        <f t="shared" si="5"/>
        <v>32.7</v>
      </c>
      <c r="H43" s="41">
        <f t="shared" si="5"/>
        <v>9.4</v>
      </c>
      <c r="I43" s="11" t="e">
        <f t="shared" si="5"/>
        <v>#REF!</v>
      </c>
    </row>
    <row r="44" spans="1:9" ht="12.75">
      <c r="A44" s="39"/>
      <c r="B44" s="40" t="s">
        <v>38</v>
      </c>
      <c r="C44" s="9" t="s">
        <v>6</v>
      </c>
      <c r="D44" s="65"/>
      <c r="E44" s="65"/>
      <c r="F44" s="65"/>
      <c r="G44" s="65"/>
      <c r="H44" s="65"/>
      <c r="I44" s="39"/>
    </row>
    <row r="45" spans="1:9" ht="13.5" customHeight="1">
      <c r="A45" s="39"/>
      <c r="B45" s="84"/>
      <c r="C45" s="85"/>
      <c r="D45" s="65"/>
      <c r="E45" s="67"/>
      <c r="F45" s="65"/>
      <c r="G45" s="65"/>
      <c r="H45" s="65"/>
      <c r="I45" s="39"/>
    </row>
    <row r="46" spans="1:9" ht="12.75">
      <c r="A46" s="39" t="s">
        <v>119</v>
      </c>
      <c r="B46" s="40" t="s">
        <v>46</v>
      </c>
      <c r="C46" s="9" t="s">
        <v>7</v>
      </c>
      <c r="D46" s="42">
        <f>D47+D48+D49+D50+D51+D52+D53+D55+D56+D57+D58+D60+D61+D62+D63+D64+D65+D54+D59</f>
        <v>69.69999999999999</v>
      </c>
      <c r="E46" s="42">
        <f>E47+E48+E49+E50+E51+E52+E53+E55+E56+E57+E58+E60+E61+E62+E63+E64+E65+E54+E59</f>
        <v>9.4</v>
      </c>
      <c r="F46" s="42">
        <f>F47+F48+F49+F50+F51+F52+F53+F55+F56+F57+F58+F60+F61+F62+F63+F64+F65+F54+F59</f>
        <v>18.2</v>
      </c>
      <c r="G46" s="42">
        <f>G47+G48+G49+G50+G51+G52+G53+G55+G56+G57+G58+G60+G61+G62+G63+G64+G65+G54+G59</f>
        <v>32.7</v>
      </c>
      <c r="H46" s="42">
        <f>H47+H48+H49+H50+H51+H52+H53+H55+H56+H57+H58+H60+H61+H62+H63+H64+H65+H54+H59</f>
        <v>9.4</v>
      </c>
      <c r="I46" s="11" t="e">
        <f>I47+I48+I49+I50+I51+I52+I53+I55+I56+I57+I58+#REF!+#REF!+I60+I61+I62+#REF!+I63</f>
        <v>#REF!</v>
      </c>
    </row>
    <row r="47" spans="1:9" ht="12.75">
      <c r="A47" s="39"/>
      <c r="B47" s="32" t="s">
        <v>0</v>
      </c>
      <c r="C47" s="2"/>
      <c r="D47" s="65">
        <f>E47+F47+G47+H47</f>
        <v>0</v>
      </c>
      <c r="E47" s="65"/>
      <c r="F47" s="65"/>
      <c r="G47" s="65"/>
      <c r="H47" s="65"/>
      <c r="I47" s="39"/>
    </row>
    <row r="48" spans="1:9" ht="12.75">
      <c r="A48" s="39"/>
      <c r="B48" s="32" t="s">
        <v>31</v>
      </c>
      <c r="C48" s="2"/>
      <c r="D48" s="65">
        <f aca="true" t="shared" si="6" ref="D48:D65">E48+F48+G48+H48</f>
        <v>20</v>
      </c>
      <c r="E48" s="65"/>
      <c r="F48" s="65"/>
      <c r="G48" s="65">
        <v>20</v>
      </c>
      <c r="H48" s="65"/>
      <c r="I48" s="39"/>
    </row>
    <row r="49" spans="1:9" ht="25.5" customHeight="1">
      <c r="A49" s="39"/>
      <c r="B49" s="5" t="s">
        <v>27</v>
      </c>
      <c r="C49" s="2"/>
      <c r="D49" s="65">
        <f t="shared" si="6"/>
        <v>0</v>
      </c>
      <c r="E49" s="65"/>
      <c r="F49" s="65"/>
      <c r="G49" s="65"/>
      <c r="H49" s="65"/>
      <c r="I49" s="39"/>
    </row>
    <row r="50" spans="1:9" ht="12.75">
      <c r="A50" s="39"/>
      <c r="B50" s="32" t="s">
        <v>39</v>
      </c>
      <c r="C50" s="2"/>
      <c r="D50" s="65">
        <f t="shared" si="6"/>
        <v>4.2</v>
      </c>
      <c r="E50" s="65">
        <v>1.3</v>
      </c>
      <c r="F50" s="65">
        <v>1.2</v>
      </c>
      <c r="G50" s="65">
        <v>0.9</v>
      </c>
      <c r="H50" s="65">
        <v>0.8</v>
      </c>
      <c r="I50" s="65">
        <v>6.2</v>
      </c>
    </row>
    <row r="51" spans="1:9" ht="12.75">
      <c r="A51" s="39"/>
      <c r="B51" s="32" t="s">
        <v>29</v>
      </c>
      <c r="C51" s="2"/>
      <c r="D51" s="65">
        <f t="shared" si="6"/>
        <v>0</v>
      </c>
      <c r="E51" s="65"/>
      <c r="F51" s="65"/>
      <c r="G51" s="65"/>
      <c r="H51" s="65"/>
      <c r="I51" s="39"/>
    </row>
    <row r="52" spans="1:9" ht="12.75">
      <c r="A52" s="39"/>
      <c r="B52" s="32" t="s">
        <v>40</v>
      </c>
      <c r="C52" s="2"/>
      <c r="D52" s="65">
        <f t="shared" si="6"/>
        <v>4.2</v>
      </c>
      <c r="E52" s="65">
        <v>1</v>
      </c>
      <c r="F52" s="65">
        <v>1.6</v>
      </c>
      <c r="G52" s="65"/>
      <c r="H52" s="65">
        <v>1.6</v>
      </c>
      <c r="I52" s="39"/>
    </row>
    <row r="53" spans="1:9" ht="12.75">
      <c r="A53" s="39"/>
      <c r="B53" s="32" t="s">
        <v>41</v>
      </c>
      <c r="C53" s="2"/>
      <c r="D53" s="65">
        <f t="shared" si="6"/>
        <v>0</v>
      </c>
      <c r="E53" s="65"/>
      <c r="F53" s="65"/>
      <c r="G53" s="65"/>
      <c r="H53" s="65"/>
      <c r="I53" s="39"/>
    </row>
    <row r="54" spans="1:9" ht="12.75">
      <c r="A54" s="39"/>
      <c r="B54" s="32" t="s">
        <v>101</v>
      </c>
      <c r="C54" s="2"/>
      <c r="D54" s="65">
        <f t="shared" si="6"/>
        <v>0</v>
      </c>
      <c r="E54" s="65"/>
      <c r="F54" s="65"/>
      <c r="G54" s="65"/>
      <c r="H54" s="65"/>
      <c r="I54" s="39"/>
    </row>
    <row r="55" spans="1:9" ht="12.75">
      <c r="A55" s="39"/>
      <c r="B55" s="32" t="s">
        <v>50</v>
      </c>
      <c r="C55" s="2"/>
      <c r="D55" s="65">
        <f t="shared" si="6"/>
        <v>2</v>
      </c>
      <c r="E55" s="65"/>
      <c r="F55" s="65">
        <v>2</v>
      </c>
      <c r="G55" s="65"/>
      <c r="H55" s="65"/>
      <c r="I55" s="39"/>
    </row>
    <row r="56" spans="1:9" ht="12.75">
      <c r="A56" s="39"/>
      <c r="B56" s="32" t="s">
        <v>1</v>
      </c>
      <c r="C56" s="2"/>
      <c r="D56" s="65">
        <f t="shared" si="6"/>
        <v>4</v>
      </c>
      <c r="E56" s="65"/>
      <c r="F56" s="65"/>
      <c r="G56" s="65">
        <v>4</v>
      </c>
      <c r="H56" s="65"/>
      <c r="I56" s="39"/>
    </row>
    <row r="57" spans="1:9" ht="12.75">
      <c r="A57" s="39"/>
      <c r="B57" s="32" t="s">
        <v>2</v>
      </c>
      <c r="C57" s="2"/>
      <c r="D57" s="65">
        <f t="shared" si="6"/>
        <v>0.8</v>
      </c>
      <c r="E57" s="65"/>
      <c r="F57" s="65"/>
      <c r="G57" s="65">
        <v>0.8</v>
      </c>
      <c r="H57" s="65"/>
      <c r="I57" s="39"/>
    </row>
    <row r="58" spans="1:9" ht="12.75">
      <c r="A58" s="39"/>
      <c r="B58" s="32" t="s">
        <v>3</v>
      </c>
      <c r="C58" s="2"/>
      <c r="D58" s="65">
        <f t="shared" si="6"/>
        <v>6.4</v>
      </c>
      <c r="E58" s="65"/>
      <c r="F58" s="65">
        <v>6.4</v>
      </c>
      <c r="G58" s="65"/>
      <c r="H58" s="65"/>
      <c r="I58" s="39"/>
    </row>
    <row r="59" spans="1:9" ht="12.75">
      <c r="A59" s="39"/>
      <c r="B59" s="32" t="s">
        <v>159</v>
      </c>
      <c r="C59" s="2"/>
      <c r="D59" s="65">
        <f t="shared" si="6"/>
        <v>6</v>
      </c>
      <c r="E59" s="65">
        <v>1.5</v>
      </c>
      <c r="F59" s="65">
        <v>1.5</v>
      </c>
      <c r="G59" s="65">
        <v>1.5</v>
      </c>
      <c r="H59" s="65">
        <v>1.5</v>
      </c>
      <c r="I59" s="39"/>
    </row>
    <row r="60" spans="1:9" ht="12.75">
      <c r="A60" s="39"/>
      <c r="B60" s="32" t="s">
        <v>10</v>
      </c>
      <c r="C60" s="2"/>
      <c r="D60" s="65">
        <f t="shared" si="6"/>
        <v>10.1</v>
      </c>
      <c r="E60" s="65">
        <v>2.6</v>
      </c>
      <c r="F60" s="65">
        <v>2.5</v>
      </c>
      <c r="G60" s="65">
        <v>2.5</v>
      </c>
      <c r="H60" s="65">
        <v>2.5</v>
      </c>
      <c r="I60" s="39"/>
    </row>
    <row r="61" spans="1:9" ht="12.75">
      <c r="A61" s="39"/>
      <c r="B61" s="32" t="s">
        <v>11</v>
      </c>
      <c r="C61" s="2"/>
      <c r="D61" s="65">
        <f t="shared" si="6"/>
        <v>12</v>
      </c>
      <c r="E61" s="65">
        <v>3</v>
      </c>
      <c r="F61" s="65">
        <v>3</v>
      </c>
      <c r="G61" s="65">
        <v>3</v>
      </c>
      <c r="H61" s="65">
        <v>3</v>
      </c>
      <c r="I61" s="39"/>
    </row>
    <row r="62" spans="1:9" ht="12.75">
      <c r="A62" s="39"/>
      <c r="B62" s="32" t="s">
        <v>160</v>
      </c>
      <c r="C62" s="2"/>
      <c r="D62" s="65">
        <f t="shared" si="6"/>
        <v>0</v>
      </c>
      <c r="E62" s="65"/>
      <c r="F62" s="65"/>
      <c r="G62" s="65"/>
      <c r="H62" s="65"/>
      <c r="I62" s="39"/>
    </row>
    <row r="63" spans="1:9" ht="12.75">
      <c r="A63" s="39"/>
      <c r="B63" s="5" t="s">
        <v>161</v>
      </c>
      <c r="C63" s="2"/>
      <c r="D63" s="65">
        <f t="shared" si="6"/>
        <v>0</v>
      </c>
      <c r="E63" s="65"/>
      <c r="F63" s="65"/>
      <c r="G63" s="65"/>
      <c r="H63" s="65"/>
      <c r="I63" s="39"/>
    </row>
    <row r="64" spans="1:9" ht="17.25" customHeight="1">
      <c r="A64" s="39"/>
      <c r="B64" s="5" t="s">
        <v>102</v>
      </c>
      <c r="C64" s="2"/>
      <c r="D64" s="65">
        <f t="shared" si="6"/>
        <v>0</v>
      </c>
      <c r="E64" s="65"/>
      <c r="F64" s="65"/>
      <c r="G64" s="65"/>
      <c r="H64" s="65"/>
      <c r="I64" s="39"/>
    </row>
    <row r="65" spans="1:9" ht="16.5" customHeight="1">
      <c r="A65" s="39"/>
      <c r="B65" s="5" t="s">
        <v>86</v>
      </c>
      <c r="C65" s="2"/>
      <c r="D65" s="65">
        <f t="shared" si="6"/>
        <v>0</v>
      </c>
      <c r="E65" s="65"/>
      <c r="F65" s="65"/>
      <c r="G65" s="65"/>
      <c r="H65" s="65"/>
      <c r="I65" s="39"/>
    </row>
    <row r="66" spans="1:9" ht="13.5" customHeight="1">
      <c r="A66" s="39"/>
      <c r="B66" s="45"/>
      <c r="C66" s="2"/>
      <c r="D66" s="65"/>
      <c r="E66" s="65"/>
      <c r="F66" s="65"/>
      <c r="G66" s="65"/>
      <c r="H66" s="65"/>
      <c r="I66" s="39"/>
    </row>
    <row r="67" spans="1:9" ht="12.75">
      <c r="A67" s="39"/>
      <c r="B67" s="34" t="s">
        <v>68</v>
      </c>
      <c r="C67" s="46">
        <v>226</v>
      </c>
      <c r="D67" s="41">
        <f aca="true" t="shared" si="7" ref="D67:I67">D68+D74</f>
        <v>52</v>
      </c>
      <c r="E67" s="41">
        <f t="shared" si="7"/>
        <v>3.5</v>
      </c>
      <c r="F67" s="41">
        <f t="shared" si="7"/>
        <v>24.9</v>
      </c>
      <c r="G67" s="41">
        <f t="shared" si="7"/>
        <v>20.1</v>
      </c>
      <c r="H67" s="41">
        <f t="shared" si="7"/>
        <v>3.5</v>
      </c>
      <c r="I67" s="11" t="e">
        <f t="shared" si="7"/>
        <v>#REF!</v>
      </c>
    </row>
    <row r="68" spans="1:9" ht="12.75">
      <c r="A68" s="39"/>
      <c r="B68" s="40" t="s">
        <v>56</v>
      </c>
      <c r="C68" s="9" t="s">
        <v>8</v>
      </c>
      <c r="D68" s="42">
        <f>D69+D70+D71</f>
        <v>0</v>
      </c>
      <c r="E68" s="42">
        <f>E69+E70+E71</f>
        <v>0</v>
      </c>
      <c r="F68" s="42">
        <f>F69+F70+F71</f>
        <v>0</v>
      </c>
      <c r="G68" s="42">
        <f>G69+G70+G71</f>
        <v>0</v>
      </c>
      <c r="H68" s="42">
        <f>H69+H70+H71</f>
        <v>0</v>
      </c>
      <c r="I68" s="11">
        <f>I70+I71</f>
        <v>0</v>
      </c>
    </row>
    <row r="69" spans="1:9" ht="25.5">
      <c r="A69" s="39" t="s">
        <v>135</v>
      </c>
      <c r="B69" s="33" t="s">
        <v>69</v>
      </c>
      <c r="C69" s="9"/>
      <c r="D69" s="65">
        <f>E69+F69+G69+H69</f>
        <v>0</v>
      </c>
      <c r="E69" s="65"/>
      <c r="F69" s="65"/>
      <c r="G69" s="65"/>
      <c r="H69" s="65"/>
      <c r="I69" s="11"/>
    </row>
    <row r="70" spans="1:9" ht="18.75" customHeight="1">
      <c r="A70" s="39" t="s">
        <v>133</v>
      </c>
      <c r="B70" s="33" t="s">
        <v>132</v>
      </c>
      <c r="C70" s="9"/>
      <c r="D70" s="65">
        <f>E70+F70+G70+H70</f>
        <v>0</v>
      </c>
      <c r="E70" s="65"/>
      <c r="F70" s="65"/>
      <c r="G70" s="65"/>
      <c r="H70" s="65"/>
      <c r="I70" s="39"/>
    </row>
    <row r="71" spans="1:9" ht="25.5">
      <c r="A71" s="39" t="s">
        <v>134</v>
      </c>
      <c r="B71" s="5" t="s">
        <v>138</v>
      </c>
      <c r="C71" s="2"/>
      <c r="D71" s="65">
        <f>E71+F71+G71+H71</f>
        <v>0</v>
      </c>
      <c r="E71" s="65"/>
      <c r="F71" s="65"/>
      <c r="G71" s="65"/>
      <c r="H71" s="65"/>
      <c r="I71" s="39"/>
    </row>
    <row r="72" spans="1:9" ht="12.75">
      <c r="A72" s="39"/>
      <c r="B72" s="5"/>
      <c r="C72" s="2"/>
      <c r="D72" s="65"/>
      <c r="E72" s="65"/>
      <c r="F72" s="65"/>
      <c r="G72" s="65"/>
      <c r="H72" s="65"/>
      <c r="I72" s="39"/>
    </row>
    <row r="73" spans="1:9" ht="12.75">
      <c r="A73" s="39"/>
      <c r="B73" s="5"/>
      <c r="C73" s="2"/>
      <c r="D73" s="65"/>
      <c r="E73" s="65"/>
      <c r="F73" s="65"/>
      <c r="G73" s="65"/>
      <c r="H73" s="65"/>
      <c r="I73" s="39"/>
    </row>
    <row r="74" spans="1:9" ht="12.75">
      <c r="A74" s="39"/>
      <c r="B74" s="40" t="s">
        <v>70</v>
      </c>
      <c r="C74" s="9" t="s">
        <v>9</v>
      </c>
      <c r="D74" s="42">
        <f>D75+D76+D77+D78+D79+D80+D81+D82+D83+D84+D85+D86+D87+D88+D89+D90+D91+D92+D93+D94+D96+D97+D98+D95+D99</f>
        <v>52</v>
      </c>
      <c r="E74" s="42">
        <f>E75+E76+E77+E78+E79+E80+E81+E82+E83+E84+E85+E86+E87+E88+E89+E90+E91+E92+E93+E94+E96+E97+E98+E95+E99</f>
        <v>3.5</v>
      </c>
      <c r="F74" s="42">
        <f>F75+F76+F77+F78+F79+F80+F81+F82+F83+F84+F85+F86+F87+F88+F89+F90+F91+F92+F93+F94+F96+F97+F98+F95+F99</f>
        <v>24.9</v>
      </c>
      <c r="G74" s="42">
        <f>G75+G76+G77+G78+G79+G80+G81+G82+G83+G84+G85+G86+G87+G88+G89+G90+G91+G92+G93+G94+G96+G97+G98+G95+G99</f>
        <v>20.1</v>
      </c>
      <c r="H74" s="42">
        <f>H75+H76+H77+H78+H79+H80+H81+H82+H83+H84+H85+H86+H87+H88+H89+H90+H91+H92+H93+H94+H96+H97+H98+H95+H99</f>
        <v>3.5</v>
      </c>
      <c r="I74" s="11" t="e">
        <f>I75+I76+I77+I78+I79+#REF!+I80+I81+#REF!+#REF!+I82+I83+I84+I85+I86+I87+#REF!+I89+I90+I91+I92+I97+I98</f>
        <v>#REF!</v>
      </c>
    </row>
    <row r="75" spans="1:9" ht="12.75">
      <c r="A75" s="39" t="s">
        <v>120</v>
      </c>
      <c r="B75" s="32" t="s">
        <v>42</v>
      </c>
      <c r="C75" s="2"/>
      <c r="D75" s="65">
        <f>E75+F75+G75+H75</f>
        <v>0</v>
      </c>
      <c r="E75" s="65"/>
      <c r="F75" s="65"/>
      <c r="G75" s="65"/>
      <c r="H75" s="65"/>
      <c r="I75" s="39"/>
    </row>
    <row r="76" spans="1:9" ht="12.75">
      <c r="A76" s="39" t="s">
        <v>120</v>
      </c>
      <c r="B76" s="32" t="s">
        <v>4</v>
      </c>
      <c r="C76" s="2"/>
      <c r="D76" s="65">
        <f aca="true" t="shared" si="8" ref="D76:D102">E76+F76+G76+H76</f>
        <v>0</v>
      </c>
      <c r="E76" s="65"/>
      <c r="F76" s="65"/>
      <c r="G76" s="65"/>
      <c r="H76" s="65"/>
      <c r="I76" s="39"/>
    </row>
    <row r="77" spans="1:9" ht="12.75">
      <c r="A77" s="39" t="s">
        <v>120</v>
      </c>
      <c r="B77" s="32" t="s">
        <v>12</v>
      </c>
      <c r="C77" s="2"/>
      <c r="D77" s="65">
        <f t="shared" si="8"/>
        <v>12</v>
      </c>
      <c r="E77" s="65">
        <v>3</v>
      </c>
      <c r="F77" s="65">
        <v>3</v>
      </c>
      <c r="G77" s="65">
        <v>3</v>
      </c>
      <c r="H77" s="65">
        <v>3</v>
      </c>
      <c r="I77" s="39"/>
    </row>
    <row r="78" spans="1:9" ht="12.75">
      <c r="A78" s="39" t="s">
        <v>120</v>
      </c>
      <c r="B78" s="32" t="s">
        <v>5</v>
      </c>
      <c r="C78" s="2"/>
      <c r="D78" s="65">
        <f t="shared" si="8"/>
        <v>4</v>
      </c>
      <c r="E78" s="65"/>
      <c r="F78" s="65"/>
      <c r="G78" s="65">
        <v>4</v>
      </c>
      <c r="H78" s="65"/>
      <c r="I78" s="39"/>
    </row>
    <row r="79" spans="1:9" ht="12.75">
      <c r="A79" s="39" t="s">
        <v>120</v>
      </c>
      <c r="B79" s="32" t="s">
        <v>14</v>
      </c>
      <c r="C79" s="2"/>
      <c r="D79" s="65">
        <f t="shared" si="8"/>
        <v>0</v>
      </c>
      <c r="E79" s="65"/>
      <c r="F79" s="65"/>
      <c r="G79" s="65"/>
      <c r="H79" s="65"/>
      <c r="I79" s="39"/>
    </row>
    <row r="80" spans="1:9" ht="12.75">
      <c r="A80" s="39" t="s">
        <v>120</v>
      </c>
      <c r="B80" s="5" t="s">
        <v>43</v>
      </c>
      <c r="C80" s="2"/>
      <c r="D80" s="65">
        <f t="shared" si="8"/>
        <v>21</v>
      </c>
      <c r="E80" s="65"/>
      <c r="F80" s="65">
        <v>10.5</v>
      </c>
      <c r="G80" s="65">
        <v>10.5</v>
      </c>
      <c r="H80" s="65"/>
      <c r="I80" s="39"/>
    </row>
    <row r="81" spans="1:9" ht="12.75">
      <c r="A81" s="39" t="s">
        <v>120</v>
      </c>
      <c r="B81" s="5" t="s">
        <v>16</v>
      </c>
      <c r="C81" s="2"/>
      <c r="D81" s="65">
        <f t="shared" si="8"/>
        <v>2</v>
      </c>
      <c r="E81" s="65"/>
      <c r="F81" s="65"/>
      <c r="G81" s="65">
        <v>2</v>
      </c>
      <c r="H81" s="65"/>
      <c r="I81" s="39"/>
    </row>
    <row r="82" spans="1:9" ht="12.75">
      <c r="A82" s="39" t="s">
        <v>120</v>
      </c>
      <c r="B82" s="5" t="s">
        <v>13</v>
      </c>
      <c r="C82" s="2"/>
      <c r="D82" s="65">
        <f t="shared" si="8"/>
        <v>3</v>
      </c>
      <c r="E82" s="65"/>
      <c r="F82" s="65">
        <v>3</v>
      </c>
      <c r="G82" s="65"/>
      <c r="H82" s="65"/>
      <c r="I82" s="39"/>
    </row>
    <row r="83" spans="1:9" ht="12.75">
      <c r="A83" s="39" t="s">
        <v>120</v>
      </c>
      <c r="B83" s="5" t="s">
        <v>15</v>
      </c>
      <c r="C83" s="2"/>
      <c r="D83" s="65">
        <f t="shared" si="8"/>
        <v>0</v>
      </c>
      <c r="E83" s="65"/>
      <c r="F83" s="65"/>
      <c r="G83" s="65"/>
      <c r="H83" s="65"/>
      <c r="I83" s="39"/>
    </row>
    <row r="84" spans="1:9" ht="12.75">
      <c r="A84" s="39" t="s">
        <v>120</v>
      </c>
      <c r="B84" s="5" t="s">
        <v>168</v>
      </c>
      <c r="C84" s="2"/>
      <c r="D84" s="65">
        <f t="shared" si="8"/>
        <v>0</v>
      </c>
      <c r="E84" s="65"/>
      <c r="F84" s="65"/>
      <c r="G84" s="65"/>
      <c r="H84" s="65"/>
      <c r="I84" s="39"/>
    </row>
    <row r="85" spans="1:9" ht="12.75">
      <c r="A85" s="39" t="s">
        <v>120</v>
      </c>
      <c r="B85" s="5" t="s">
        <v>17</v>
      </c>
      <c r="C85" s="2"/>
      <c r="D85" s="65">
        <f t="shared" si="8"/>
        <v>7.9</v>
      </c>
      <c r="E85" s="65"/>
      <c r="F85" s="65">
        <v>7.9</v>
      </c>
      <c r="G85" s="65"/>
      <c r="H85" s="65"/>
      <c r="I85" s="39"/>
    </row>
    <row r="86" spans="1:9" ht="12.75">
      <c r="A86" s="39" t="s">
        <v>120</v>
      </c>
      <c r="B86" s="5" t="s">
        <v>25</v>
      </c>
      <c r="C86" s="2"/>
      <c r="D86" s="65">
        <f t="shared" si="8"/>
        <v>0</v>
      </c>
      <c r="E86" s="65"/>
      <c r="F86" s="65"/>
      <c r="G86" s="65"/>
      <c r="H86" s="65"/>
      <c r="I86" s="39"/>
    </row>
    <row r="87" spans="1:9" ht="12.75">
      <c r="A87" s="39" t="s">
        <v>120</v>
      </c>
      <c r="B87" s="5" t="s">
        <v>26</v>
      </c>
      <c r="C87" s="2"/>
      <c r="D87" s="65">
        <f t="shared" si="8"/>
        <v>0</v>
      </c>
      <c r="E87" s="4"/>
      <c r="F87" s="68"/>
      <c r="G87" s="68"/>
      <c r="H87" s="68"/>
      <c r="I87" s="39"/>
    </row>
    <row r="88" spans="1:9" ht="14.25" customHeight="1">
      <c r="A88" s="39" t="s">
        <v>120</v>
      </c>
      <c r="B88" s="5" t="s">
        <v>87</v>
      </c>
      <c r="C88" s="2"/>
      <c r="D88" s="65">
        <f t="shared" si="8"/>
        <v>0</v>
      </c>
      <c r="E88" s="4"/>
      <c r="F88" s="68"/>
      <c r="G88" s="68"/>
      <c r="H88" s="68"/>
      <c r="I88" s="39"/>
    </row>
    <row r="89" spans="1:9" ht="32.25" customHeight="1">
      <c r="A89" s="39" t="s">
        <v>120</v>
      </c>
      <c r="B89" s="5" t="s">
        <v>30</v>
      </c>
      <c r="C89" s="2"/>
      <c r="D89" s="65">
        <f t="shared" si="8"/>
        <v>0</v>
      </c>
      <c r="E89" s="4"/>
      <c r="F89" s="68"/>
      <c r="G89" s="68"/>
      <c r="H89" s="68"/>
      <c r="I89" s="39"/>
    </row>
    <row r="90" spans="1:9" ht="12.75">
      <c r="A90" s="39" t="s">
        <v>120</v>
      </c>
      <c r="B90" s="5" t="s">
        <v>103</v>
      </c>
      <c r="C90" s="2"/>
      <c r="D90" s="65">
        <f t="shared" si="8"/>
        <v>0</v>
      </c>
      <c r="E90" s="4"/>
      <c r="F90" s="68"/>
      <c r="G90" s="68"/>
      <c r="H90" s="68"/>
      <c r="I90" s="39"/>
    </row>
    <row r="91" spans="1:9" ht="25.5">
      <c r="A91" s="39" t="s">
        <v>120</v>
      </c>
      <c r="B91" s="5" t="s">
        <v>28</v>
      </c>
      <c r="C91" s="2"/>
      <c r="D91" s="65">
        <f t="shared" si="8"/>
        <v>0</v>
      </c>
      <c r="E91" s="12"/>
      <c r="F91" s="65"/>
      <c r="G91" s="65"/>
      <c r="H91" s="65"/>
      <c r="I91" s="39"/>
    </row>
    <row r="92" spans="1:9" ht="18" customHeight="1">
      <c r="A92" s="39" t="s">
        <v>120</v>
      </c>
      <c r="B92" s="5" t="s">
        <v>169</v>
      </c>
      <c r="C92" s="3"/>
      <c r="D92" s="65">
        <f t="shared" si="8"/>
        <v>0</v>
      </c>
      <c r="E92" s="4"/>
      <c r="F92" s="68"/>
      <c r="G92" s="68"/>
      <c r="H92" s="68"/>
      <c r="I92" s="39"/>
    </row>
    <row r="93" spans="1:9" ht="21.75" customHeight="1">
      <c r="A93" s="39" t="s">
        <v>121</v>
      </c>
      <c r="B93" s="5" t="s">
        <v>88</v>
      </c>
      <c r="C93" s="3"/>
      <c r="D93" s="65">
        <f t="shared" si="8"/>
        <v>0</v>
      </c>
      <c r="E93" s="4"/>
      <c r="F93" s="68"/>
      <c r="G93" s="68"/>
      <c r="H93" s="68"/>
      <c r="I93" s="39"/>
    </row>
    <row r="94" spans="1:9" ht="28.5" customHeight="1">
      <c r="A94" s="39" t="s">
        <v>120</v>
      </c>
      <c r="B94" s="5" t="s">
        <v>104</v>
      </c>
      <c r="C94" s="3"/>
      <c r="D94" s="65">
        <f t="shared" si="8"/>
        <v>2.1</v>
      </c>
      <c r="E94" s="12">
        <v>0.5</v>
      </c>
      <c r="F94" s="65">
        <v>0.5</v>
      </c>
      <c r="G94" s="68">
        <v>0.6</v>
      </c>
      <c r="H94" s="68">
        <v>0.5</v>
      </c>
      <c r="I94" s="39"/>
    </row>
    <row r="95" spans="1:9" ht="28.5" customHeight="1">
      <c r="A95" s="39" t="s">
        <v>120</v>
      </c>
      <c r="B95" s="5" t="s">
        <v>105</v>
      </c>
      <c r="C95" s="3"/>
      <c r="D95" s="65">
        <f t="shared" si="8"/>
        <v>0</v>
      </c>
      <c r="E95" s="12"/>
      <c r="F95" s="65"/>
      <c r="G95" s="65"/>
      <c r="H95" s="65"/>
      <c r="I95" s="39"/>
    </row>
    <row r="96" spans="1:9" ht="17.25" customHeight="1">
      <c r="A96" s="39" t="s">
        <v>120</v>
      </c>
      <c r="B96" s="5" t="s">
        <v>89</v>
      </c>
      <c r="C96" s="3"/>
      <c r="D96" s="65">
        <f t="shared" si="8"/>
        <v>0</v>
      </c>
      <c r="E96" s="12"/>
      <c r="F96" s="65"/>
      <c r="G96" s="65"/>
      <c r="H96" s="65"/>
      <c r="I96" s="39"/>
    </row>
    <row r="97" spans="1:9" ht="23.25" customHeight="1">
      <c r="A97" s="39" t="s">
        <v>120</v>
      </c>
      <c r="B97" s="5" t="s">
        <v>170</v>
      </c>
      <c r="C97" s="13"/>
      <c r="D97" s="65">
        <f t="shared" si="8"/>
        <v>0</v>
      </c>
      <c r="E97" s="12"/>
      <c r="F97" s="65"/>
      <c r="G97" s="65"/>
      <c r="H97" s="65"/>
      <c r="I97" s="39"/>
    </row>
    <row r="98" spans="1:9" ht="23.25" customHeight="1">
      <c r="A98" s="39" t="s">
        <v>122</v>
      </c>
      <c r="B98" s="5" t="s">
        <v>90</v>
      </c>
      <c r="C98" s="2"/>
      <c r="D98" s="65">
        <f t="shared" si="8"/>
        <v>0</v>
      </c>
      <c r="E98" s="4"/>
      <c r="F98" s="68"/>
      <c r="G98" s="68"/>
      <c r="H98" s="68"/>
      <c r="I98" s="39"/>
    </row>
    <row r="99" spans="1:9" ht="19.5" customHeight="1">
      <c r="A99" s="39" t="s">
        <v>120</v>
      </c>
      <c r="B99" s="5" t="s">
        <v>106</v>
      </c>
      <c r="C99" s="2"/>
      <c r="D99" s="65">
        <f t="shared" si="8"/>
        <v>0</v>
      </c>
      <c r="E99" s="4"/>
      <c r="F99" s="68"/>
      <c r="G99" s="68"/>
      <c r="H99" s="68"/>
      <c r="I99" s="39"/>
    </row>
    <row r="100" spans="1:9" ht="12.75">
      <c r="A100" s="39" t="s">
        <v>150</v>
      </c>
      <c r="B100" s="32" t="s">
        <v>99</v>
      </c>
      <c r="C100" s="2"/>
      <c r="D100" s="65">
        <f t="shared" si="8"/>
        <v>0</v>
      </c>
      <c r="E100" s="4"/>
      <c r="F100" s="65"/>
      <c r="G100" s="68"/>
      <c r="H100" s="68"/>
      <c r="I100" s="39"/>
    </row>
    <row r="101" spans="1:9" ht="12.75">
      <c r="A101" s="39" t="s">
        <v>151</v>
      </c>
      <c r="B101" s="5" t="s">
        <v>149</v>
      </c>
      <c r="C101" s="2"/>
      <c r="D101" s="65">
        <f t="shared" si="8"/>
        <v>0</v>
      </c>
      <c r="E101" s="4"/>
      <c r="F101" s="65"/>
      <c r="G101" s="68"/>
      <c r="H101" s="68"/>
      <c r="I101" s="39"/>
    </row>
    <row r="102" spans="1:9" ht="12.75">
      <c r="A102" s="39" t="s">
        <v>167</v>
      </c>
      <c r="B102" s="33" t="s">
        <v>100</v>
      </c>
      <c r="C102" s="2"/>
      <c r="D102" s="65">
        <f t="shared" si="8"/>
        <v>0</v>
      </c>
      <c r="E102" s="4"/>
      <c r="F102" s="65"/>
      <c r="G102" s="68"/>
      <c r="H102" s="68"/>
      <c r="I102" s="39"/>
    </row>
    <row r="103" spans="1:9" ht="12.75">
      <c r="A103" s="39"/>
      <c r="B103" s="33"/>
      <c r="C103" s="2"/>
      <c r="D103" s="12"/>
      <c r="E103" s="4"/>
      <c r="F103" s="65"/>
      <c r="G103" s="68"/>
      <c r="H103" s="68"/>
      <c r="I103" s="39"/>
    </row>
    <row r="104" spans="1:9" ht="13.5">
      <c r="A104" s="39"/>
      <c r="B104" s="72" t="s">
        <v>162</v>
      </c>
      <c r="C104" s="71">
        <v>227</v>
      </c>
      <c r="D104" s="12">
        <f>D105</f>
        <v>0</v>
      </c>
      <c r="E104" s="12">
        <f>E105</f>
        <v>0</v>
      </c>
      <c r="F104" s="12">
        <f>F105</f>
        <v>0</v>
      </c>
      <c r="G104" s="12">
        <f>G105</f>
        <v>0</v>
      </c>
      <c r="H104" s="12">
        <f>H105</f>
        <v>0</v>
      </c>
      <c r="I104" s="39"/>
    </row>
    <row r="105" spans="1:9" ht="12.75">
      <c r="A105" s="39" t="s">
        <v>166</v>
      </c>
      <c r="B105" s="10" t="s">
        <v>163</v>
      </c>
      <c r="C105" s="2"/>
      <c r="D105" s="12">
        <f>E105+F105+G105+H105</f>
        <v>0</v>
      </c>
      <c r="E105" s="4"/>
      <c r="F105" s="65"/>
      <c r="G105" s="68"/>
      <c r="H105" s="68"/>
      <c r="I105" s="39"/>
    </row>
    <row r="106" spans="1:9" ht="12.75">
      <c r="A106" s="39"/>
      <c r="B106" s="10"/>
      <c r="C106" s="2"/>
      <c r="D106" s="12"/>
      <c r="E106" s="4"/>
      <c r="F106" s="65"/>
      <c r="G106" s="68"/>
      <c r="H106" s="68"/>
      <c r="I106" s="39"/>
    </row>
    <row r="107" spans="1:9" ht="13.5">
      <c r="A107" s="39"/>
      <c r="B107" s="73" t="s">
        <v>164</v>
      </c>
      <c r="C107" s="71">
        <v>228</v>
      </c>
      <c r="D107" s="12">
        <f aca="true" t="shared" si="9" ref="D107:I107">D108</f>
        <v>0</v>
      </c>
      <c r="E107" s="12">
        <f t="shared" si="9"/>
        <v>0</v>
      </c>
      <c r="F107" s="12">
        <f t="shared" si="9"/>
        <v>0</v>
      </c>
      <c r="G107" s="12">
        <f t="shared" si="9"/>
        <v>0</v>
      </c>
      <c r="H107" s="12">
        <f t="shared" si="9"/>
        <v>0</v>
      </c>
      <c r="I107" s="12">
        <f t="shared" si="9"/>
        <v>0</v>
      </c>
    </row>
    <row r="108" spans="1:9" ht="12.75">
      <c r="A108" s="39" t="s">
        <v>202</v>
      </c>
      <c r="B108" s="69" t="s">
        <v>165</v>
      </c>
      <c r="C108" s="2"/>
      <c r="D108" s="12">
        <f>E108+F108+G108+H108</f>
        <v>0</v>
      </c>
      <c r="E108" s="4"/>
      <c r="F108" s="65"/>
      <c r="G108" s="68"/>
      <c r="H108" s="68"/>
      <c r="I108" s="39"/>
    </row>
    <row r="109" spans="1:9" ht="12.75">
      <c r="A109" s="39"/>
      <c r="B109" s="5"/>
      <c r="C109" s="2"/>
      <c r="D109" s="12"/>
      <c r="E109" s="4"/>
      <c r="F109" s="65"/>
      <c r="G109" s="68"/>
      <c r="H109" s="68"/>
      <c r="I109" s="39"/>
    </row>
    <row r="110" spans="1:9" ht="28.5">
      <c r="A110" s="39"/>
      <c r="B110" s="47" t="s">
        <v>44</v>
      </c>
      <c r="C110" s="48" t="s">
        <v>45</v>
      </c>
      <c r="D110" s="37">
        <f>D111+D112+D113+D114+D115+D116</f>
        <v>0</v>
      </c>
      <c r="E110" s="37">
        <f>E111+E112+E113+E114+E115+E116</f>
        <v>0</v>
      </c>
      <c r="F110" s="37">
        <f>F111+F112+F113+F114+F115+F116</f>
        <v>0</v>
      </c>
      <c r="G110" s="37">
        <f>G111+G112+G113+G114+G115+G116</f>
        <v>0</v>
      </c>
      <c r="H110" s="37">
        <f>H111+H112+H113+H114+H115+H116</f>
        <v>0</v>
      </c>
      <c r="I110" s="11">
        <f>I111</f>
        <v>0</v>
      </c>
    </row>
    <row r="111" spans="1:9" ht="12.75">
      <c r="A111" s="39" t="s">
        <v>123</v>
      </c>
      <c r="B111" s="32" t="s">
        <v>71</v>
      </c>
      <c r="C111" s="64"/>
      <c r="D111" s="12">
        <f aca="true" t="shared" si="10" ref="D111:D116">E111+F111+G111+H111</f>
        <v>0</v>
      </c>
      <c r="E111" s="12"/>
      <c r="F111" s="65"/>
      <c r="G111" s="65"/>
      <c r="H111" s="65"/>
      <c r="I111" s="39"/>
    </row>
    <row r="112" spans="1:9" ht="12.75">
      <c r="A112" s="39" t="s">
        <v>124</v>
      </c>
      <c r="B112" s="32" t="s">
        <v>72</v>
      </c>
      <c r="C112" s="64"/>
      <c r="D112" s="12">
        <f t="shared" si="10"/>
        <v>0</v>
      </c>
      <c r="E112" s="12"/>
      <c r="F112" s="65"/>
      <c r="G112" s="65"/>
      <c r="H112" s="65"/>
      <c r="I112" s="39"/>
    </row>
    <row r="113" spans="1:9" ht="12.75">
      <c r="A113" s="39" t="s">
        <v>125</v>
      </c>
      <c r="B113" s="32" t="s">
        <v>73</v>
      </c>
      <c r="C113" s="64"/>
      <c r="D113" s="12">
        <f t="shared" si="10"/>
        <v>0</v>
      </c>
      <c r="E113" s="68"/>
      <c r="F113" s="68"/>
      <c r="G113" s="68"/>
      <c r="H113" s="68"/>
      <c r="I113" s="39"/>
    </row>
    <row r="114" spans="1:9" ht="12.75">
      <c r="A114" s="39" t="s">
        <v>125</v>
      </c>
      <c r="B114" s="32" t="s">
        <v>139</v>
      </c>
      <c r="C114" s="64"/>
      <c r="D114" s="12">
        <f t="shared" si="10"/>
        <v>0</v>
      </c>
      <c r="E114" s="68"/>
      <c r="F114" s="68"/>
      <c r="G114" s="68"/>
      <c r="H114" s="68"/>
      <c r="I114" s="39"/>
    </row>
    <row r="115" spans="1:9" ht="12.75">
      <c r="A115" s="39" t="s">
        <v>153</v>
      </c>
      <c r="B115" s="32" t="s">
        <v>152</v>
      </c>
      <c r="C115" s="64"/>
      <c r="D115" s="12">
        <f t="shared" si="10"/>
        <v>0</v>
      </c>
      <c r="E115" s="68"/>
      <c r="F115" s="68"/>
      <c r="G115" s="68"/>
      <c r="H115" s="68"/>
      <c r="I115" s="39"/>
    </row>
    <row r="116" spans="1:9" ht="12.75">
      <c r="A116" s="39" t="s">
        <v>201</v>
      </c>
      <c r="B116" s="5" t="s">
        <v>200</v>
      </c>
      <c r="C116" s="64"/>
      <c r="D116" s="12">
        <f t="shared" si="10"/>
        <v>0</v>
      </c>
      <c r="E116" s="68"/>
      <c r="F116" s="68"/>
      <c r="G116" s="68"/>
      <c r="H116" s="68"/>
      <c r="I116" s="39"/>
    </row>
    <row r="117" spans="1:9" ht="12.75">
      <c r="A117" s="39"/>
      <c r="B117" s="5"/>
      <c r="C117" s="64"/>
      <c r="D117" s="68"/>
      <c r="E117" s="68"/>
      <c r="F117" s="68"/>
      <c r="G117" s="68"/>
      <c r="H117" s="68"/>
      <c r="I117" s="39"/>
    </row>
    <row r="118" spans="1:9" ht="14.25">
      <c r="A118" s="39"/>
      <c r="B118" s="47" t="s">
        <v>46</v>
      </c>
      <c r="C118" s="49">
        <v>290</v>
      </c>
      <c r="D118" s="37">
        <f>D119+D120+D121</f>
        <v>0</v>
      </c>
      <c r="E118" s="37">
        <f>E119+E120+E121</f>
        <v>0</v>
      </c>
      <c r="F118" s="37">
        <f>F119+F120+F121</f>
        <v>0</v>
      </c>
      <c r="G118" s="37">
        <f>G119+G120+G121</f>
        <v>0</v>
      </c>
      <c r="H118" s="37">
        <f>H119+H120+H121</f>
        <v>0</v>
      </c>
      <c r="I118" s="37" t="e">
        <f>I119+#REF!+I120+#REF!+#REF!+#REF!+I121+#REF!+I122+#REF!</f>
        <v>#REF!</v>
      </c>
    </row>
    <row r="119" spans="1:9" ht="12.75">
      <c r="A119" s="39" t="s">
        <v>205</v>
      </c>
      <c r="B119" s="32" t="s">
        <v>98</v>
      </c>
      <c r="C119" s="2"/>
      <c r="D119" s="12">
        <f>E119+F119+G119+H119</f>
        <v>0</v>
      </c>
      <c r="E119" s="12"/>
      <c r="F119" s="65"/>
      <c r="G119" s="65"/>
      <c r="H119" s="65"/>
      <c r="I119" s="39"/>
    </row>
    <row r="120" spans="1:9" ht="21" customHeight="1">
      <c r="A120" s="39" t="s">
        <v>206</v>
      </c>
      <c r="B120" s="5" t="s">
        <v>91</v>
      </c>
      <c r="C120" s="2"/>
      <c r="D120" s="12">
        <f>E120+F120+G120+H120</f>
        <v>0</v>
      </c>
      <c r="E120" s="12"/>
      <c r="F120" s="65"/>
      <c r="G120" s="65"/>
      <c r="H120" s="65"/>
      <c r="I120" s="39"/>
    </row>
    <row r="121" spans="1:9" ht="23.25" customHeight="1">
      <c r="A121" s="39" t="s">
        <v>206</v>
      </c>
      <c r="B121" s="50" t="s">
        <v>92</v>
      </c>
      <c r="C121" s="5"/>
      <c r="D121" s="12">
        <f>E121+F121+G121+H121</f>
        <v>0</v>
      </c>
      <c r="E121" s="12"/>
      <c r="F121" s="65"/>
      <c r="G121" s="65"/>
      <c r="H121" s="65"/>
      <c r="I121" s="39"/>
    </row>
    <row r="122" spans="1:9" ht="23.25" customHeight="1" hidden="1">
      <c r="A122" s="39"/>
      <c r="B122" s="84"/>
      <c r="C122" s="85"/>
      <c r="D122" s="6"/>
      <c r="E122" s="6"/>
      <c r="F122" s="62"/>
      <c r="G122" s="62"/>
      <c r="H122" s="62"/>
      <c r="I122" s="39"/>
    </row>
    <row r="123" spans="1:9" ht="12.75">
      <c r="A123" s="39"/>
      <c r="B123" s="11"/>
      <c r="C123" s="2"/>
      <c r="D123" s="6"/>
      <c r="E123" s="6"/>
      <c r="F123" s="62"/>
      <c r="G123" s="62"/>
      <c r="H123" s="62"/>
      <c r="I123" s="39"/>
    </row>
    <row r="124" spans="1:9" ht="14.25">
      <c r="A124" s="39"/>
      <c r="B124" s="51" t="s">
        <v>47</v>
      </c>
      <c r="C124" s="35">
        <v>300</v>
      </c>
      <c r="D124" s="52">
        <f>D125+D134+D162</f>
        <v>106.30000000000001</v>
      </c>
      <c r="E124" s="52">
        <f>E125+E134+E162</f>
        <v>21.6</v>
      </c>
      <c r="F124" s="52">
        <f>F125+F134+F162</f>
        <v>59.6</v>
      </c>
      <c r="G124" s="52">
        <f>G125+G134+G162</f>
        <v>20.6</v>
      </c>
      <c r="H124" s="52">
        <f>H125+H134+H162</f>
        <v>4.5</v>
      </c>
      <c r="I124" s="11" t="e">
        <f>#REF!+I134</f>
        <v>#REF!</v>
      </c>
    </row>
    <row r="125" spans="1:9" ht="12.75">
      <c r="A125" s="39"/>
      <c r="B125" s="53" t="s">
        <v>83</v>
      </c>
      <c r="C125" s="27">
        <v>310</v>
      </c>
      <c r="D125" s="28">
        <f>D126+D128+D129+D130+D131</f>
        <v>48.6</v>
      </c>
      <c r="E125" s="28">
        <f>E126+E128+E129+E130+E131</f>
        <v>0</v>
      </c>
      <c r="F125" s="28">
        <f>F126+F128+F129+F130+F131</f>
        <v>48.6</v>
      </c>
      <c r="G125" s="28">
        <f>G126+G128+G129+G130+G131</f>
        <v>0</v>
      </c>
      <c r="H125" s="28">
        <f>H126+H128+H129+H130+H131</f>
        <v>0</v>
      </c>
      <c r="I125" s="39"/>
    </row>
    <row r="126" spans="1:9" ht="12.75">
      <c r="A126" s="39" t="s">
        <v>126</v>
      </c>
      <c r="B126" s="7" t="s">
        <v>93</v>
      </c>
      <c r="C126" s="64"/>
      <c r="D126" s="6">
        <f aca="true" t="shared" si="11" ref="D126:D131">E126+F126+G126+H126</f>
        <v>23.6</v>
      </c>
      <c r="E126" s="6"/>
      <c r="F126" s="62">
        <v>23.6</v>
      </c>
      <c r="G126" s="62"/>
      <c r="H126" s="62"/>
      <c r="I126" s="39"/>
    </row>
    <row r="127" spans="1:9" ht="12.75">
      <c r="A127" s="39" t="s">
        <v>127</v>
      </c>
      <c r="B127" s="7" t="s">
        <v>107</v>
      </c>
      <c r="C127" s="64"/>
      <c r="D127" s="6">
        <f t="shared" si="11"/>
        <v>0</v>
      </c>
      <c r="E127" s="6"/>
      <c r="F127" s="62"/>
      <c r="G127" s="62"/>
      <c r="H127" s="62"/>
      <c r="I127" s="39"/>
    </row>
    <row r="128" spans="1:9" ht="25.5">
      <c r="A128" s="39" t="s">
        <v>128</v>
      </c>
      <c r="B128" s="7" t="s">
        <v>78</v>
      </c>
      <c r="C128" s="64"/>
      <c r="D128" s="6">
        <f t="shared" si="11"/>
        <v>25</v>
      </c>
      <c r="E128" s="12"/>
      <c r="F128" s="65">
        <v>25</v>
      </c>
      <c r="G128" s="65"/>
      <c r="H128" s="65"/>
      <c r="I128" s="39"/>
    </row>
    <row r="129" spans="1:9" ht="12.75">
      <c r="A129" s="39" t="s">
        <v>129</v>
      </c>
      <c r="B129" s="7" t="s">
        <v>136</v>
      </c>
      <c r="C129" s="64"/>
      <c r="D129" s="6">
        <f t="shared" si="11"/>
        <v>0</v>
      </c>
      <c r="E129" s="12"/>
      <c r="F129" s="65"/>
      <c r="G129" s="65"/>
      <c r="H129" s="65"/>
      <c r="I129" s="39"/>
    </row>
    <row r="130" spans="1:9" ht="12.75">
      <c r="A130" s="39" t="s">
        <v>137</v>
      </c>
      <c r="B130" s="30" t="s">
        <v>197</v>
      </c>
      <c r="C130" s="64"/>
      <c r="D130" s="6">
        <f t="shared" si="11"/>
        <v>0</v>
      </c>
      <c r="E130" s="12"/>
      <c r="F130" s="65"/>
      <c r="G130" s="65"/>
      <c r="H130" s="65"/>
      <c r="I130" s="39"/>
    </row>
    <row r="131" spans="1:9" ht="12.75">
      <c r="A131" s="39" t="s">
        <v>199</v>
      </c>
      <c r="B131" s="30" t="s">
        <v>198</v>
      </c>
      <c r="C131" s="64"/>
      <c r="D131" s="6">
        <f t="shared" si="11"/>
        <v>0</v>
      </c>
      <c r="E131" s="12"/>
      <c r="F131" s="65"/>
      <c r="G131" s="65"/>
      <c r="H131" s="65"/>
      <c r="I131" s="39"/>
    </row>
    <row r="132" spans="1:9" ht="12.75">
      <c r="A132" s="39"/>
      <c r="B132" s="7"/>
      <c r="C132" s="64"/>
      <c r="D132" s="12"/>
      <c r="E132" s="12"/>
      <c r="F132" s="65"/>
      <c r="G132" s="65"/>
      <c r="H132" s="65"/>
      <c r="I132" s="39"/>
    </row>
    <row r="133" spans="1:9" ht="12.75">
      <c r="A133" s="39"/>
      <c r="B133" s="7"/>
      <c r="C133" s="64"/>
      <c r="D133" s="12"/>
      <c r="E133" s="12"/>
      <c r="F133" s="65"/>
      <c r="G133" s="65"/>
      <c r="H133" s="65"/>
      <c r="I133" s="39"/>
    </row>
    <row r="134" spans="1:9" ht="12.75">
      <c r="A134" s="39"/>
      <c r="B134" s="26" t="s">
        <v>48</v>
      </c>
      <c r="C134" s="27">
        <v>340</v>
      </c>
      <c r="D134" s="28">
        <f>D135+D140+D146+D152+D148+D159</f>
        <v>52.7</v>
      </c>
      <c r="E134" s="28">
        <f>E135+E140+E146+E152+E148+E159</f>
        <v>16.6</v>
      </c>
      <c r="F134" s="28">
        <f>F135+F140+F146+F152+F148+F159</f>
        <v>11</v>
      </c>
      <c r="G134" s="28">
        <f>G135+G140+G146+G152+G148+G159</f>
        <v>20.6</v>
      </c>
      <c r="H134" s="28">
        <f>H135+H140+H146+H152+H148+H159</f>
        <v>4.5</v>
      </c>
      <c r="I134" s="28" t="e">
        <f>I135+I140+I146+I152</f>
        <v>#REF!</v>
      </c>
    </row>
    <row r="135" spans="1:9" ht="38.25">
      <c r="A135" s="39"/>
      <c r="B135" s="53" t="s">
        <v>178</v>
      </c>
      <c r="C135" s="74">
        <v>341</v>
      </c>
      <c r="D135" s="54">
        <f>D136+D137+D138</f>
        <v>1</v>
      </c>
      <c r="E135" s="54">
        <f>E136+E137+E138</f>
        <v>0</v>
      </c>
      <c r="F135" s="54">
        <f>F136+F137+F138</f>
        <v>1</v>
      </c>
      <c r="G135" s="54">
        <f>G136+G137+G138</f>
        <v>0</v>
      </c>
      <c r="H135" s="54">
        <f>H136+H137+H138</f>
        <v>0</v>
      </c>
      <c r="I135" s="11">
        <f>I136+I137</f>
        <v>0</v>
      </c>
    </row>
    <row r="136" spans="1:9" ht="12.75">
      <c r="A136" s="39" t="s">
        <v>195</v>
      </c>
      <c r="B136" s="32" t="s">
        <v>49</v>
      </c>
      <c r="C136" s="6"/>
      <c r="D136" s="6">
        <f>E136+F136+G136+H136</f>
        <v>1</v>
      </c>
      <c r="E136" s="6"/>
      <c r="F136" s="62">
        <v>1</v>
      </c>
      <c r="G136" s="62"/>
      <c r="H136" s="62"/>
      <c r="I136" s="39"/>
    </row>
    <row r="137" spans="1:9" ht="25.5">
      <c r="A137" s="39" t="s">
        <v>196</v>
      </c>
      <c r="B137" s="5" t="s">
        <v>143</v>
      </c>
      <c r="C137" s="2"/>
      <c r="D137" s="6">
        <f>E137+F137+G137+H137</f>
        <v>0</v>
      </c>
      <c r="E137" s="12"/>
      <c r="F137" s="65"/>
      <c r="G137" s="65"/>
      <c r="H137" s="65"/>
      <c r="I137" s="39"/>
    </row>
    <row r="138" spans="1:9" ht="12.75">
      <c r="A138" s="39" t="s">
        <v>196</v>
      </c>
      <c r="B138" s="5" t="s">
        <v>145</v>
      </c>
      <c r="C138" s="2"/>
      <c r="D138" s="6">
        <f>E138+F138+G138+H138</f>
        <v>0</v>
      </c>
      <c r="E138" s="6"/>
      <c r="F138" s="62"/>
      <c r="G138" s="62"/>
      <c r="H138" s="62"/>
      <c r="I138" s="39"/>
    </row>
    <row r="139" spans="1:9" ht="12.75">
      <c r="A139" s="39"/>
      <c r="B139" s="5"/>
      <c r="C139" s="2"/>
      <c r="D139" s="6"/>
      <c r="E139" s="6"/>
      <c r="F139" s="62"/>
      <c r="G139" s="62"/>
      <c r="H139" s="62"/>
      <c r="I139" s="39"/>
    </row>
    <row r="140" spans="1:9" ht="12.75">
      <c r="A140" s="39"/>
      <c r="B140" s="53" t="s">
        <v>177</v>
      </c>
      <c r="C140" s="74">
        <v>342</v>
      </c>
      <c r="D140" s="42">
        <f>D141+D142+D143+D144</f>
        <v>11.7</v>
      </c>
      <c r="E140" s="42">
        <f>E141+E142+E143+E144</f>
        <v>3.6</v>
      </c>
      <c r="F140" s="42">
        <f>F141+F142+F143+F144</f>
        <v>3</v>
      </c>
      <c r="G140" s="42">
        <f>G141+G142+G143+G144</f>
        <v>0.6</v>
      </c>
      <c r="H140" s="42">
        <f>H141+H142+H143+H144</f>
        <v>4.5</v>
      </c>
      <c r="I140" s="11" t="e">
        <f>I141+#REF!</f>
        <v>#REF!</v>
      </c>
    </row>
    <row r="141" spans="1:9" ht="12.75">
      <c r="A141" s="39" t="s">
        <v>191</v>
      </c>
      <c r="B141" s="1" t="s">
        <v>189</v>
      </c>
      <c r="C141" s="9"/>
      <c r="D141" s="12">
        <f>E141+F141+G141+H141</f>
        <v>0</v>
      </c>
      <c r="E141" s="55"/>
      <c r="F141" s="65"/>
      <c r="G141" s="65"/>
      <c r="H141" s="65"/>
      <c r="I141" s="39"/>
    </row>
    <row r="142" spans="1:9" ht="25.5">
      <c r="A142" s="39" t="s">
        <v>192</v>
      </c>
      <c r="B142" s="33" t="s">
        <v>84</v>
      </c>
      <c r="C142" s="57"/>
      <c r="D142" s="12">
        <f>E142+F142+G142+H142</f>
        <v>11.7</v>
      </c>
      <c r="E142" s="12">
        <v>3.6</v>
      </c>
      <c r="F142" s="65">
        <v>3</v>
      </c>
      <c r="G142" s="65">
        <v>0.6</v>
      </c>
      <c r="H142" s="65">
        <v>4.5</v>
      </c>
      <c r="I142" s="39"/>
    </row>
    <row r="143" spans="1:9" ht="12.75">
      <c r="A143" s="39" t="s">
        <v>193</v>
      </c>
      <c r="B143" s="33" t="s">
        <v>190</v>
      </c>
      <c r="C143" s="57"/>
      <c r="D143" s="12">
        <f>E143+F143+G143+H143</f>
        <v>0</v>
      </c>
      <c r="E143" s="12"/>
      <c r="F143" s="65"/>
      <c r="G143" s="65"/>
      <c r="H143" s="65"/>
      <c r="I143" s="39"/>
    </row>
    <row r="144" spans="1:9" ht="12.75">
      <c r="A144" s="39" t="s">
        <v>194</v>
      </c>
      <c r="B144" s="33" t="s">
        <v>144</v>
      </c>
      <c r="C144" s="57"/>
      <c r="D144" s="12">
        <f>E144+F144+G144+H144</f>
        <v>0</v>
      </c>
      <c r="E144" s="12"/>
      <c r="F144" s="65"/>
      <c r="G144" s="65"/>
      <c r="H144" s="65"/>
      <c r="I144" s="39"/>
    </row>
    <row r="145" spans="1:9" ht="12.75">
      <c r="A145" s="39"/>
      <c r="B145" s="56"/>
      <c r="C145" s="57"/>
      <c r="D145" s="12"/>
      <c r="E145" s="12"/>
      <c r="F145" s="65"/>
      <c r="G145" s="65"/>
      <c r="H145" s="65"/>
      <c r="I145" s="39"/>
    </row>
    <row r="146" spans="1:9" ht="25.5">
      <c r="A146" s="39" t="s">
        <v>188</v>
      </c>
      <c r="B146" s="53" t="s">
        <v>176</v>
      </c>
      <c r="C146" s="74">
        <v>343</v>
      </c>
      <c r="D146" s="12">
        <f>E146+F146+G146+H146</f>
        <v>0</v>
      </c>
      <c r="E146" s="12"/>
      <c r="F146" s="65"/>
      <c r="G146" s="65"/>
      <c r="H146" s="65"/>
      <c r="I146" s="39"/>
    </row>
    <row r="147" spans="1:9" ht="12.75">
      <c r="A147" s="39"/>
      <c r="B147" s="45"/>
      <c r="C147" s="44"/>
      <c r="D147" s="12"/>
      <c r="E147" s="12"/>
      <c r="F147" s="65"/>
      <c r="G147" s="65"/>
      <c r="H147" s="65"/>
      <c r="I147" s="39"/>
    </row>
    <row r="148" spans="1:9" ht="13.5">
      <c r="A148" s="39"/>
      <c r="B148" s="75" t="s">
        <v>171</v>
      </c>
      <c r="C148" s="74">
        <v>344</v>
      </c>
      <c r="D148" s="12">
        <f>D149+D150</f>
        <v>20</v>
      </c>
      <c r="E148" s="12">
        <f>E149+E150</f>
        <v>0</v>
      </c>
      <c r="F148" s="12">
        <f>F149+F150</f>
        <v>0</v>
      </c>
      <c r="G148" s="12">
        <f>G149+G150</f>
        <v>20</v>
      </c>
      <c r="H148" s="12">
        <f>H149+H150</f>
        <v>0</v>
      </c>
      <c r="I148" s="39"/>
    </row>
    <row r="149" spans="1:9" ht="12.75">
      <c r="A149" s="39" t="s">
        <v>174</v>
      </c>
      <c r="B149" s="69" t="s">
        <v>172</v>
      </c>
      <c r="C149" s="44"/>
      <c r="D149" s="12">
        <f>E149+F149+G149+H149</f>
        <v>20</v>
      </c>
      <c r="E149" s="12"/>
      <c r="F149" s="65"/>
      <c r="G149" s="65">
        <v>20</v>
      </c>
      <c r="H149" s="65"/>
      <c r="I149" s="39"/>
    </row>
    <row r="150" spans="1:9" ht="12.75">
      <c r="A150" s="39" t="s">
        <v>174</v>
      </c>
      <c r="B150" s="69" t="s">
        <v>173</v>
      </c>
      <c r="C150" s="44"/>
      <c r="D150" s="12">
        <f>E150+F150+G150+H150</f>
        <v>0</v>
      </c>
      <c r="E150" s="12"/>
      <c r="F150" s="65"/>
      <c r="G150" s="65"/>
      <c r="H150" s="65"/>
      <c r="I150" s="39"/>
    </row>
    <row r="151" spans="1:9" ht="12.75">
      <c r="A151" s="39"/>
      <c r="B151" s="11"/>
      <c r="C151" s="2"/>
      <c r="D151" s="12"/>
      <c r="E151" s="12"/>
      <c r="F151" s="65"/>
      <c r="G151" s="65"/>
      <c r="H151" s="65"/>
      <c r="I151" s="39"/>
    </row>
    <row r="152" spans="1:9" ht="25.5">
      <c r="A152" s="39"/>
      <c r="B152" s="53" t="s">
        <v>175</v>
      </c>
      <c r="C152" s="76">
        <v>346</v>
      </c>
      <c r="D152" s="42">
        <f>D153+D154+D155+D156+D157</f>
        <v>20</v>
      </c>
      <c r="E152" s="42">
        <f>E153+E154+E155+E156+E157</f>
        <v>13</v>
      </c>
      <c r="F152" s="42">
        <f>F153+F154+F155+F156+F157</f>
        <v>7</v>
      </c>
      <c r="G152" s="42">
        <f>G153+G154+G155+G156+G157</f>
        <v>0</v>
      </c>
      <c r="H152" s="42">
        <f>H153+H154+H155+H156+H157</f>
        <v>0</v>
      </c>
      <c r="I152" s="42" t="e">
        <f>I153+I154+I155+#REF!+#REF!+#REF!+#REF!+#REF!+#REF!+#REF!+#REF!+#REF!</f>
        <v>#REF!</v>
      </c>
    </row>
    <row r="153" spans="1:9" ht="25.5">
      <c r="A153" s="39" t="s">
        <v>184</v>
      </c>
      <c r="B153" s="33" t="s">
        <v>82</v>
      </c>
      <c r="C153" s="9"/>
      <c r="D153" s="12">
        <f>E153+F153+G153+H153</f>
        <v>0</v>
      </c>
      <c r="E153" s="12"/>
      <c r="F153" s="12"/>
      <c r="G153" s="12"/>
      <c r="H153" s="12"/>
      <c r="I153" s="11"/>
    </row>
    <row r="154" spans="1:9" ht="12.75">
      <c r="A154" s="39" t="s">
        <v>185</v>
      </c>
      <c r="B154" s="33" t="s">
        <v>204</v>
      </c>
      <c r="C154" s="9"/>
      <c r="D154" s="12">
        <f>E154+F154+G154+H154</f>
        <v>13</v>
      </c>
      <c r="E154" s="12">
        <v>13</v>
      </c>
      <c r="F154" s="12"/>
      <c r="G154" s="12"/>
      <c r="H154" s="12"/>
      <c r="I154" s="11"/>
    </row>
    <row r="155" spans="1:9" ht="12.75">
      <c r="A155" s="39" t="s">
        <v>186</v>
      </c>
      <c r="B155" s="5" t="s">
        <v>74</v>
      </c>
      <c r="C155" s="2"/>
      <c r="D155" s="12">
        <f>E155+F155+G155+H155</f>
        <v>0</v>
      </c>
      <c r="E155" s="12"/>
      <c r="F155" s="65"/>
      <c r="G155" s="65"/>
      <c r="H155" s="65"/>
      <c r="I155" s="39"/>
    </row>
    <row r="156" spans="1:9" ht="12.75">
      <c r="A156" s="39" t="s">
        <v>208</v>
      </c>
      <c r="B156" s="5" t="s">
        <v>183</v>
      </c>
      <c r="C156" s="81"/>
      <c r="D156" s="12">
        <f>E156+F156+G156+H156</f>
        <v>5</v>
      </c>
      <c r="E156" s="12"/>
      <c r="F156" s="65">
        <v>5</v>
      </c>
      <c r="G156" s="65"/>
      <c r="H156" s="65"/>
      <c r="I156" s="61"/>
    </row>
    <row r="157" spans="1:9" ht="25.5">
      <c r="A157" s="39" t="s">
        <v>209</v>
      </c>
      <c r="B157" s="50" t="s">
        <v>182</v>
      </c>
      <c r="C157" s="10"/>
      <c r="D157" s="12">
        <f>E157+F157+G157+H157</f>
        <v>2</v>
      </c>
      <c r="E157" s="12"/>
      <c r="F157" s="65">
        <v>2</v>
      </c>
      <c r="G157" s="65"/>
      <c r="H157" s="65"/>
      <c r="I157" s="61"/>
    </row>
    <row r="158" spans="1:9" ht="18" customHeight="1">
      <c r="A158" s="39"/>
      <c r="B158" s="69"/>
      <c r="C158" s="70"/>
      <c r="D158" s="12"/>
      <c r="E158" s="12"/>
      <c r="F158" s="65"/>
      <c r="G158" s="65"/>
      <c r="H158" s="65"/>
      <c r="I158" s="61"/>
    </row>
    <row r="159" spans="1:9" ht="31.5" customHeight="1">
      <c r="A159" s="39"/>
      <c r="B159" s="77" t="s">
        <v>179</v>
      </c>
      <c r="C159" s="78">
        <v>349</v>
      </c>
      <c r="D159" s="12">
        <f>D160</f>
        <v>0</v>
      </c>
      <c r="E159" s="12">
        <f>E160</f>
        <v>0</v>
      </c>
      <c r="F159" s="12">
        <f>F160</f>
        <v>0</v>
      </c>
      <c r="G159" s="12">
        <f>G160</f>
        <v>0</v>
      </c>
      <c r="H159" s="12">
        <f>H160</f>
        <v>0</v>
      </c>
      <c r="I159" s="12" t="e">
        <f>#REF!+#REF!+I160</f>
        <v>#REF!</v>
      </c>
    </row>
    <row r="160" spans="1:9" ht="19.5" customHeight="1">
      <c r="A160" s="39" t="s">
        <v>187</v>
      </c>
      <c r="B160" s="79" t="s">
        <v>203</v>
      </c>
      <c r="C160" s="10"/>
      <c r="D160" s="12">
        <f>E160+F160+G160+H160</f>
        <v>0</v>
      </c>
      <c r="E160" s="12"/>
      <c r="F160" s="65"/>
      <c r="G160" s="65"/>
      <c r="H160" s="65"/>
      <c r="I160" s="61"/>
    </row>
    <row r="161" spans="1:9" ht="17.25" customHeight="1">
      <c r="A161" s="39"/>
      <c r="B161" s="69"/>
      <c r="C161" s="70"/>
      <c r="D161" s="12"/>
      <c r="E161" s="12"/>
      <c r="F161" s="65"/>
      <c r="G161" s="65"/>
      <c r="H161" s="65"/>
      <c r="I161" s="61"/>
    </row>
    <row r="162" spans="1:9" ht="45.75" customHeight="1">
      <c r="A162" s="39"/>
      <c r="B162" s="80" t="s">
        <v>180</v>
      </c>
      <c r="C162" s="82">
        <v>353</v>
      </c>
      <c r="D162" s="58">
        <f>D163</f>
        <v>5</v>
      </c>
      <c r="E162" s="58">
        <f>E163</f>
        <v>5</v>
      </c>
      <c r="F162" s="58">
        <f>F163</f>
        <v>0</v>
      </c>
      <c r="G162" s="58">
        <f>G163</f>
        <v>0</v>
      </c>
      <c r="H162" s="58">
        <f>H163</f>
        <v>0</v>
      </c>
      <c r="I162" s="61"/>
    </row>
    <row r="163" spans="1:9" ht="20.25" customHeight="1">
      <c r="A163" s="39" t="s">
        <v>181</v>
      </c>
      <c r="B163" s="45" t="s">
        <v>140</v>
      </c>
      <c r="C163" s="45"/>
      <c r="D163" s="12">
        <f>E163+F163+G163+H163</f>
        <v>5</v>
      </c>
      <c r="E163" s="12">
        <v>5</v>
      </c>
      <c r="F163" s="65"/>
      <c r="G163" s="65"/>
      <c r="H163" s="65"/>
      <c r="I163" s="61"/>
    </row>
    <row r="164" spans="1:9" ht="18" customHeight="1">
      <c r="A164" s="39"/>
      <c r="B164" s="69"/>
      <c r="C164" s="70"/>
      <c r="D164" s="12"/>
      <c r="E164" s="12"/>
      <c r="F164" s="65"/>
      <c r="G164" s="65"/>
      <c r="H164" s="65"/>
      <c r="I164" s="61"/>
    </row>
    <row r="165" spans="2:8" ht="15">
      <c r="B165" s="86" t="s">
        <v>75</v>
      </c>
      <c r="C165" s="87"/>
      <c r="D165" s="58">
        <f>D124+D118+D21+D6+D110</f>
        <v>389.7</v>
      </c>
      <c r="E165" s="58">
        <f>E124+E118+E21+E6+E110</f>
        <v>89.6</v>
      </c>
      <c r="F165" s="58">
        <f>F124+F118+F21+F6+F110</f>
        <v>145.89999999999998</v>
      </c>
      <c r="G165" s="58">
        <f>G124+G118+G21+G6+G110</f>
        <v>103.30000000000001</v>
      </c>
      <c r="H165" s="58">
        <f>H124+H118+H21+H6+H110</f>
        <v>50.9</v>
      </c>
    </row>
    <row r="166" spans="2:3" ht="15.75">
      <c r="B166" s="8"/>
      <c r="C166" s="59"/>
    </row>
    <row r="167" spans="2:3" ht="12.75" customHeight="1">
      <c r="B167" s="8"/>
      <c r="C167" s="59"/>
    </row>
  </sheetData>
  <sheetProtection/>
  <mergeCells count="9">
    <mergeCell ref="B3:E3"/>
    <mergeCell ref="B45:C45"/>
    <mergeCell ref="B165:C165"/>
    <mergeCell ref="A4:A5"/>
    <mergeCell ref="E4:H4"/>
    <mergeCell ref="B122:C122"/>
    <mergeCell ref="B4:B5"/>
    <mergeCell ref="C4:C5"/>
    <mergeCell ref="D4:D5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2015-12-24T08:41:48Z</cp:lastPrinted>
  <dcterms:created xsi:type="dcterms:W3CDTF">1996-10-08T23:32:33Z</dcterms:created>
  <dcterms:modified xsi:type="dcterms:W3CDTF">2018-12-20T07:05:51Z</dcterms:modified>
  <cp:category/>
  <cp:version/>
  <cp:contentType/>
  <cp:contentStatus/>
</cp:coreProperties>
</file>